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Patryk Losik-MartaS\18. Ratajczaka tramwaj\02 Zamówienia Publiczne\GW_2024\#PACZKA DO PRZETARGU\"/>
    </mc:Choice>
  </mc:AlternateContent>
  <xr:revisionPtr revIDLastSave="0" documentId="13_ncr:1_{3A70573A-ABD0-42BE-AA54-69BC2E69DCEA}" xr6:coauthVersionLast="47" xr6:coauthVersionMax="47" xr10:uidLastSave="{00000000-0000-0000-0000-000000000000}"/>
  <bookViews>
    <workbookView xWindow="-120" yWindow="-120" windowWidth="29040" windowHeight="15720" tabRatio="931" xr2:uid="{5726E1CF-E1A7-46DF-8F82-112F06599600}"/>
  </bookViews>
  <sheets>
    <sheet name="0. ZBIORCZY" sheetId="3" r:id="rId1"/>
    <sheet name="1.WYMAGANIA OGÓLNE" sheetId="24" r:id="rId2"/>
    <sheet name="2. DROGOWA" sheetId="2" r:id="rId3"/>
    <sheet name="3. TOROWA" sheetId="4" r:id="rId4"/>
    <sheet name="4.1 SIEĆ TRAKCYJNA" sheetId="5" r:id="rId5"/>
    <sheet name="4.2 KABLE TRAKCYJNE" sheetId="6" r:id="rId6"/>
    <sheet name="4.3 SIOZ" sheetId="7" r:id="rId7"/>
    <sheet name="5.1 nN" sheetId="8" r:id="rId8"/>
    <sheet name="5.2 sN" sheetId="9" r:id="rId9"/>
    <sheet name="6.SYGNALIZACJA" sheetId="10" r:id="rId10"/>
    <sheet name="7.OŚWIETLENIE" sheetId="11" r:id="rId11"/>
    <sheet name="8.ZASILANIE MA" sheetId="12" r:id="rId12"/>
    <sheet name="9.SYS.BEZP.I.MONIT." sheetId="13" r:id="rId13"/>
    <sheet name="10.TELETECHNIKA" sheetId="14" r:id="rId14"/>
    <sheet name="11.GAZOWA" sheetId="15" r:id="rId15"/>
    <sheet name="12.WODA" sheetId="16" r:id="rId16"/>
    <sheet name="13.KANALIZACJA" sheetId="17" r:id="rId17"/>
    <sheet name="14.CIEPLNA" sheetId="18" r:id="rId18"/>
    <sheet name="15.PRZEJŚCIA PODZ." sheetId="19" r:id="rId19"/>
    <sheet name="16.MA" sheetId="20" r:id="rId20"/>
    <sheet name="17.DRZEWOSTAN" sheetId="21" r:id="rId21"/>
    <sheet name="18.ZIELEŃ" sheetId="22" r:id="rId22"/>
    <sheet name="18.1.ZIELEŃ-5LETNIA PIELĘGNACJA" sheetId="26" r:id="rId23"/>
    <sheet name="19.NAWADNIANIE" sheetId="23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</externalReferences>
  <definedNames>
    <definedName name="\I">#N/A</definedName>
    <definedName name="_" hidden="1">'[1]P. control'!#REF!</definedName>
    <definedName name="__" hidden="1">'[2]P. control'!#REF!</definedName>
    <definedName name="___" hidden="1">'[3]P. control'!#REF!</definedName>
    <definedName name="____" hidden="1">'[4]P. control'!#REF!</definedName>
    <definedName name="_____" hidden="1">'[4]P. control'!#REF!</definedName>
    <definedName name="______" hidden="1">'[4]P. control'!#REF!</definedName>
    <definedName name="_______" hidden="1">'[4]P. control'!#REF!</definedName>
    <definedName name="________" hidden="1">'[4]P. control'!#REF!</definedName>
    <definedName name="__________________________od1">#REF!</definedName>
    <definedName name="__________________________od2">#REF!</definedName>
    <definedName name="__________________________od3">#REF!</definedName>
    <definedName name="__________________________od4">#REF!</definedName>
    <definedName name="__________________________ods1">#REF!</definedName>
    <definedName name="__________________________ods2">#REF!</definedName>
    <definedName name="__________________________ods3">#REF!</definedName>
    <definedName name="__________________________ods4">#REF!</definedName>
    <definedName name="_________________________od1">#REF!</definedName>
    <definedName name="_________________________od2">#REF!</definedName>
    <definedName name="_________________________od3">#REF!</definedName>
    <definedName name="_________________________od4">#REF!</definedName>
    <definedName name="_________________________ods1">#REF!</definedName>
    <definedName name="_________________________ods2">#REF!</definedName>
    <definedName name="_________________________ods3">#REF!</definedName>
    <definedName name="_________________________ods4">#REF!</definedName>
    <definedName name="________________________od1">#REF!</definedName>
    <definedName name="________________________od2">#REF!</definedName>
    <definedName name="________________________od3">#REF!</definedName>
    <definedName name="________________________od4">#REF!</definedName>
    <definedName name="________________________ods1">#REF!</definedName>
    <definedName name="________________________ods2">#REF!</definedName>
    <definedName name="________________________ods3">#REF!</definedName>
    <definedName name="________________________ods4">#REF!</definedName>
    <definedName name="_______________________od1">#REF!</definedName>
    <definedName name="_______________________od2">#REF!</definedName>
    <definedName name="_______________________od3">#REF!</definedName>
    <definedName name="_______________________od4">#REF!</definedName>
    <definedName name="_______________________ods1">#REF!</definedName>
    <definedName name="_______________________ods2">#REF!</definedName>
    <definedName name="_______________________ods3">#REF!</definedName>
    <definedName name="_______________________ods4">#REF!</definedName>
    <definedName name="______________________od1">#REF!</definedName>
    <definedName name="______________________od2">#REF!</definedName>
    <definedName name="______________________od3">#REF!</definedName>
    <definedName name="______________________od4">#REF!</definedName>
    <definedName name="______________________ods1">#REF!</definedName>
    <definedName name="______________________ods2">#REF!</definedName>
    <definedName name="______________________ods3">#REF!</definedName>
    <definedName name="______________________ods4">#REF!</definedName>
    <definedName name="_____________________od1">#REF!</definedName>
    <definedName name="_____________________od2">#REF!</definedName>
    <definedName name="_____________________od3">#REF!</definedName>
    <definedName name="_____________________od4">#REF!</definedName>
    <definedName name="_____________________ods1">#REF!</definedName>
    <definedName name="_____________________ods2">#REF!</definedName>
    <definedName name="_____________________ods3">#REF!</definedName>
    <definedName name="_____________________ods4">#REF!</definedName>
    <definedName name="____________________od1">#REF!</definedName>
    <definedName name="____________________od2">#REF!</definedName>
    <definedName name="____________________od3">#REF!</definedName>
    <definedName name="____________________od4">#REF!</definedName>
    <definedName name="____________________ods1">#REF!</definedName>
    <definedName name="____________________ods2">#REF!</definedName>
    <definedName name="____________________ods3">#REF!</definedName>
    <definedName name="____________________ods4">#REF!</definedName>
    <definedName name="___________________od1">#REF!</definedName>
    <definedName name="___________________od2">#REF!</definedName>
    <definedName name="___________________od3">#REF!</definedName>
    <definedName name="___________________od4">#REF!</definedName>
    <definedName name="___________________ods1">#REF!</definedName>
    <definedName name="___________________ods2">#REF!</definedName>
    <definedName name="___________________ods3">#REF!</definedName>
    <definedName name="___________________ods4">#REF!</definedName>
    <definedName name="__________________od1">#REF!</definedName>
    <definedName name="__________________od2">#REF!</definedName>
    <definedName name="__________________od3">#REF!</definedName>
    <definedName name="__________________od4">#REF!</definedName>
    <definedName name="__________________ods1">#REF!</definedName>
    <definedName name="__________________ods2">#REF!</definedName>
    <definedName name="__________________ods3">#REF!</definedName>
    <definedName name="__________________ods4">#REF!</definedName>
    <definedName name="_________________od1">#REF!</definedName>
    <definedName name="_________________od2">#REF!</definedName>
    <definedName name="_________________od3">#REF!</definedName>
    <definedName name="_________________od4">#REF!</definedName>
    <definedName name="_________________ods1">#REF!</definedName>
    <definedName name="_________________ods2">#REF!</definedName>
    <definedName name="_________________ods3">#REF!</definedName>
    <definedName name="_________________ods4">#REF!</definedName>
    <definedName name="________________od1">#REF!</definedName>
    <definedName name="________________od2">#REF!</definedName>
    <definedName name="________________od3">#REF!</definedName>
    <definedName name="________________od4">#REF!</definedName>
    <definedName name="________________ods1">#REF!</definedName>
    <definedName name="________________ods2">#REF!</definedName>
    <definedName name="________________ods3">#REF!</definedName>
    <definedName name="________________ods4">#REF!</definedName>
    <definedName name="_______________od1">#REF!</definedName>
    <definedName name="_______________od2">#REF!</definedName>
    <definedName name="_______________od3">#REF!</definedName>
    <definedName name="_______________od4">#REF!</definedName>
    <definedName name="_______________ods1">#REF!</definedName>
    <definedName name="_______________ods2">#REF!</definedName>
    <definedName name="_______________ods3">#REF!</definedName>
    <definedName name="_______________ods4">#REF!</definedName>
    <definedName name="______________od1">#REF!</definedName>
    <definedName name="______________od2">#REF!</definedName>
    <definedName name="______________od3">#REF!</definedName>
    <definedName name="______________od4">#REF!</definedName>
    <definedName name="______________ods1">#REF!</definedName>
    <definedName name="______________ods2">#REF!</definedName>
    <definedName name="______________ods3">#REF!</definedName>
    <definedName name="______________ods4">#REF!</definedName>
    <definedName name="_____________c">'[5]specyfikacje oznaczenia'!$B$7</definedName>
    <definedName name="_____________od1">#REF!</definedName>
    <definedName name="_____________od2">#REF!</definedName>
    <definedName name="_____________od3">#REF!</definedName>
    <definedName name="_____________od4">#REF!</definedName>
    <definedName name="_____________ods1">#REF!</definedName>
    <definedName name="_____________ods2">#REF!</definedName>
    <definedName name="_____________ods3">#REF!</definedName>
    <definedName name="_____________ods4">#REF!</definedName>
    <definedName name="____________od1">#REF!</definedName>
    <definedName name="____________od2">#REF!</definedName>
    <definedName name="____________od3">#REF!</definedName>
    <definedName name="____________od4">#REF!</definedName>
    <definedName name="____________ods1">#REF!</definedName>
    <definedName name="____________ods2">#REF!</definedName>
    <definedName name="____________ods3">#REF!</definedName>
    <definedName name="____________ods4">#REF!</definedName>
    <definedName name="____________Pow1">#REF!</definedName>
    <definedName name="____________Pow2">#REF!</definedName>
    <definedName name="____________Pow3">#REF!</definedName>
    <definedName name="____________r">'[5]specyfikacje oznaczenia'!$B$20</definedName>
    <definedName name="____________se1">'[5]specyfikacje oznaczenia'!$B$39</definedName>
    <definedName name="____________se2">'[6]specyfikacje oznaczenia'!$B$40</definedName>
    <definedName name="____________se3">'[5]specyfikacje oznaczenia'!$B$41</definedName>
    <definedName name="____________WD2">#REF!</definedName>
    <definedName name="___________c">'[5]specyfikacje oznaczenia'!$B$7</definedName>
    <definedName name="___________od1">#REF!</definedName>
    <definedName name="___________od2">#REF!</definedName>
    <definedName name="___________od3">#REF!</definedName>
    <definedName name="___________od4">#REF!</definedName>
    <definedName name="___________ods1">#REF!</definedName>
    <definedName name="___________ods2">#REF!</definedName>
    <definedName name="___________ods3">#REF!</definedName>
    <definedName name="___________ods4">#REF!</definedName>
    <definedName name="___________pal1">[7]Definicje!#REF!</definedName>
    <definedName name="___________pal2">[7]Definicje!#REF!</definedName>
    <definedName name="__________c">'[5]specyfikacje oznaczenia'!$B$7</definedName>
    <definedName name="__________od1">#REF!</definedName>
    <definedName name="__________od2">#REF!</definedName>
    <definedName name="__________od3">#REF!</definedName>
    <definedName name="__________od4">#REF!</definedName>
    <definedName name="__________ods1">#REF!</definedName>
    <definedName name="__________ods2">#REF!</definedName>
    <definedName name="__________ods3">#REF!</definedName>
    <definedName name="__________ods4">#REF!</definedName>
    <definedName name="__________pal1">[7]Definicje!#REF!</definedName>
    <definedName name="__________pal2">[7]Definicje!#REF!</definedName>
    <definedName name="__________Pow1">#REF!</definedName>
    <definedName name="__________Pow2">#REF!</definedName>
    <definedName name="__________Pow3">#REF!</definedName>
    <definedName name="__________r">'[5]specyfikacje oznaczenia'!$B$20</definedName>
    <definedName name="__________se1">'[5]specyfikacje oznaczenia'!$B$39</definedName>
    <definedName name="__________se2">'[6]specyfikacje oznaczenia'!$B$40</definedName>
    <definedName name="__________se3">'[5]specyfikacje oznaczenia'!$B$41</definedName>
    <definedName name="__________WD2">#REF!</definedName>
    <definedName name="_________c">'[8]specyfikacje oznaczenia'!$B$7</definedName>
    <definedName name="_________od1">#REF!</definedName>
    <definedName name="_________od2">#REF!</definedName>
    <definedName name="_________od3">#REF!</definedName>
    <definedName name="_________od4">#REF!</definedName>
    <definedName name="_________ods1">#REF!</definedName>
    <definedName name="_________ods2">#REF!</definedName>
    <definedName name="_________ods3">#REF!</definedName>
    <definedName name="_________ods4">#REF!</definedName>
    <definedName name="_________pal1">[7]Definicje!#REF!</definedName>
    <definedName name="_________pal2">[7]Definicje!#REF!</definedName>
    <definedName name="_________Pow1">#REF!</definedName>
    <definedName name="_________Pow2">#REF!</definedName>
    <definedName name="_________Pow3">#REF!</definedName>
    <definedName name="_________r">'[5]specyfikacje oznaczenia'!$B$20</definedName>
    <definedName name="_________se1">'[5]specyfikacje oznaczenia'!$B$39</definedName>
    <definedName name="_________se2">'[6]specyfikacje oznaczenia'!$B$40</definedName>
    <definedName name="_________se3">'[5]specyfikacje oznaczenia'!$B$41</definedName>
    <definedName name="_________WD2">#REF!</definedName>
    <definedName name="_________xlfn.BAHTTEXT" hidden="1">#NAME?</definedName>
    <definedName name="________bwu2">'[9]Arkusz definiowania'!$C$12</definedName>
    <definedName name="________c">'[8]specyfikacje oznaczenia'!$B$7</definedName>
    <definedName name="________od1">#REF!</definedName>
    <definedName name="________od2">#REF!</definedName>
    <definedName name="________od3">#REF!</definedName>
    <definedName name="________od4">#REF!</definedName>
    <definedName name="________ods1">#REF!</definedName>
    <definedName name="________ods2">#REF!</definedName>
    <definedName name="________ods3">#REF!</definedName>
    <definedName name="________ods4">#REF!</definedName>
    <definedName name="________pal1">[7]Definicje!#REF!</definedName>
    <definedName name="________pal2">[7]Definicje!#REF!</definedName>
    <definedName name="________pod2">#REF!</definedName>
    <definedName name="________pod20">[10]masy!#REF!</definedName>
    <definedName name="________pod25">[10]masy!#REF!</definedName>
    <definedName name="________pod5">#REF!</definedName>
    <definedName name="________Pow1">#REF!</definedName>
    <definedName name="________Pow2">#REF!</definedName>
    <definedName name="________Pow3">#REF!</definedName>
    <definedName name="________r">'[8]specyfikacje oznaczenia'!$B$20</definedName>
    <definedName name="________se1">'[11]specyfikacje oznaczenia'!$B$39</definedName>
    <definedName name="________se2">'[12]specyfikacje oznaczenia'!$B$40</definedName>
    <definedName name="________se3">'[11]specyfikacje oznaczenia'!$B$41</definedName>
    <definedName name="________WD2">#REF!</definedName>
    <definedName name="________ws2">#REF!</definedName>
    <definedName name="________ws3">#REF!</definedName>
    <definedName name="________ww1">#REF!</definedName>
    <definedName name="________ww3">#REF!</definedName>
    <definedName name="________ww5">#REF!</definedName>
    <definedName name="________xlfn.BAHTTEXT" hidden="1">#NAME?</definedName>
    <definedName name="_______bwu2">'[9]Arkusz definiowania'!$C$12</definedName>
    <definedName name="_______c">'[5]specyfikacje oznaczenia'!$B$7</definedName>
    <definedName name="_______f1">#REF!</definedName>
    <definedName name="_______f2">#REF!</definedName>
    <definedName name="_______f3">#REF!</definedName>
    <definedName name="_______f4">#REF!</definedName>
    <definedName name="_______f5">#REF!</definedName>
    <definedName name="_______f6">#REF!</definedName>
    <definedName name="_______f7">#REF!</definedName>
    <definedName name="_______f8">#REF!</definedName>
    <definedName name="_______od1">#REF!</definedName>
    <definedName name="_______od2">#REF!</definedName>
    <definedName name="_______od3">#REF!</definedName>
    <definedName name="_______od4">#REF!</definedName>
    <definedName name="_______ods1">#REF!</definedName>
    <definedName name="_______ods2">#REF!</definedName>
    <definedName name="_______ods3">#REF!</definedName>
    <definedName name="_______ods4">#REF!</definedName>
    <definedName name="_______pal1">[7]Definicje!#REF!</definedName>
    <definedName name="_______pal2">[7]Definicje!#REF!</definedName>
    <definedName name="_______pod2">#REF!</definedName>
    <definedName name="_______pod20">[10]masy!#REF!</definedName>
    <definedName name="_______pod25">[10]masy!#REF!</definedName>
    <definedName name="_______pod5">#REF!</definedName>
    <definedName name="_______Pow1">#REF!</definedName>
    <definedName name="_______Pow2">#REF!</definedName>
    <definedName name="_______Pow3">#REF!</definedName>
    <definedName name="_______r">'[5]specyfikacje oznaczenia'!$B$20</definedName>
    <definedName name="_______se1">'[5]specyfikacje oznaczenia'!$B$39</definedName>
    <definedName name="_______se2">'[6]specyfikacje oznaczenia'!$B$40</definedName>
    <definedName name="_______se3">'[5]specyfikacje oznaczenia'!$B$41</definedName>
    <definedName name="_______WD2">#REF!</definedName>
    <definedName name="_______wd233">#REF!</definedName>
    <definedName name="_______ws2">#REF!</definedName>
    <definedName name="_______ws3">#REF!</definedName>
    <definedName name="_______ww1">#REF!</definedName>
    <definedName name="_______ww3">#REF!</definedName>
    <definedName name="_______ww5">#REF!</definedName>
    <definedName name="_______xlfn.BAHTTEXT" hidden="1">#NAME?</definedName>
    <definedName name="______bwu2">'[9]Arkusz definiowania'!$C$12</definedName>
    <definedName name="______c">'[5]specyfikacje oznaczenia'!$B$7</definedName>
    <definedName name="______f1">#REF!</definedName>
    <definedName name="______f2">#REF!</definedName>
    <definedName name="______f3">#REF!</definedName>
    <definedName name="______f4">#REF!</definedName>
    <definedName name="______f5">#REF!</definedName>
    <definedName name="______f6">#REF!</definedName>
    <definedName name="______f7">#REF!</definedName>
    <definedName name="______f8">#REF!</definedName>
    <definedName name="______od1">#REF!</definedName>
    <definedName name="______od2">#REF!</definedName>
    <definedName name="______od3">#REF!</definedName>
    <definedName name="______od4">#REF!</definedName>
    <definedName name="______ods1">#REF!</definedName>
    <definedName name="______ods2">#REF!</definedName>
    <definedName name="______ods3">#REF!</definedName>
    <definedName name="______ods4">#REF!</definedName>
    <definedName name="______pal1">[7]Definicje!#REF!</definedName>
    <definedName name="______pal2">[7]Definicje!#REF!</definedName>
    <definedName name="______pod2">#REF!</definedName>
    <definedName name="______pod20">[10]masy!#REF!</definedName>
    <definedName name="______pod25">[10]masy!#REF!</definedName>
    <definedName name="______pod5">#REF!</definedName>
    <definedName name="______Pow1">#REF!</definedName>
    <definedName name="______Pow2">#REF!</definedName>
    <definedName name="______Pow3">#REF!</definedName>
    <definedName name="______r">'[5]specyfikacje oznaczenia'!$B$20</definedName>
    <definedName name="______se1">'[5]specyfikacje oznaczenia'!$B$39</definedName>
    <definedName name="______se2">'[6]specyfikacje oznaczenia'!$B$40</definedName>
    <definedName name="______se3">'[5]specyfikacje oznaczenia'!$B$41</definedName>
    <definedName name="______WD2">#REF!</definedName>
    <definedName name="______wd233">#REF!</definedName>
    <definedName name="______ws2">#REF!</definedName>
    <definedName name="______ws3">#REF!</definedName>
    <definedName name="______ww1">#REF!</definedName>
    <definedName name="______ww3">#REF!</definedName>
    <definedName name="______ww5">#REF!</definedName>
    <definedName name="______xlfn.BAHTTEXT" hidden="1">#NAME?</definedName>
    <definedName name="_____bwu2">'[9]Arkusz definiowania'!$C$12</definedName>
    <definedName name="_____c">'[5]specyfikacje oznaczenia'!$B$7</definedName>
    <definedName name="_____f1">#REF!</definedName>
    <definedName name="_____f2">#REF!</definedName>
    <definedName name="_____f3">#REF!</definedName>
    <definedName name="_____f4">#REF!</definedName>
    <definedName name="_____f5">#REF!</definedName>
    <definedName name="_____f6">#REF!</definedName>
    <definedName name="_____f7">#REF!</definedName>
    <definedName name="_____f8">#REF!</definedName>
    <definedName name="_____od1">#REF!</definedName>
    <definedName name="_____od2">#REF!</definedName>
    <definedName name="_____od3">#REF!</definedName>
    <definedName name="_____od4">#REF!</definedName>
    <definedName name="_____ods1">#REF!</definedName>
    <definedName name="_____ods2">#REF!</definedName>
    <definedName name="_____ods3">#REF!</definedName>
    <definedName name="_____ods4">#REF!</definedName>
    <definedName name="_____pal1">[7]Definicje!#REF!</definedName>
    <definedName name="_____pal2">[7]Definicje!#REF!</definedName>
    <definedName name="_____pod2">#REF!</definedName>
    <definedName name="_____pod20">[10]masy!#REF!</definedName>
    <definedName name="_____pod25">[10]masy!#REF!</definedName>
    <definedName name="_____pod5">#REF!</definedName>
    <definedName name="_____Pow1">#REF!</definedName>
    <definedName name="_____Pow2">#REF!</definedName>
    <definedName name="_____Pow3">#REF!</definedName>
    <definedName name="_____r" localSheetId="13">____W58K5</definedName>
    <definedName name="_____r" localSheetId="14">____W58K5</definedName>
    <definedName name="_____r" localSheetId="15">____W58K5</definedName>
    <definedName name="_____r" localSheetId="16">____W58K5</definedName>
    <definedName name="_____r" localSheetId="17">____W58K5</definedName>
    <definedName name="_____r" localSheetId="18">____W58K5</definedName>
    <definedName name="_____r" localSheetId="19">____W58K5</definedName>
    <definedName name="_____r" localSheetId="20">____W58K5</definedName>
    <definedName name="_____r" localSheetId="21">____W58K5</definedName>
    <definedName name="_____r" localSheetId="23">____W58K5</definedName>
    <definedName name="_____r" localSheetId="3">____W58K5</definedName>
    <definedName name="_____r" localSheetId="4">____W58K5</definedName>
    <definedName name="_____r" localSheetId="5">____W58K5</definedName>
    <definedName name="_____r" localSheetId="6">____W58K5</definedName>
    <definedName name="_____r" localSheetId="7">____W58K5</definedName>
    <definedName name="_____r" localSheetId="8">____W58K5</definedName>
    <definedName name="_____r" localSheetId="9">____W58K5</definedName>
    <definedName name="_____r" localSheetId="10">____W58K5</definedName>
    <definedName name="_____r" localSheetId="11">____W58K5</definedName>
    <definedName name="_____r" localSheetId="12">____W58K5</definedName>
    <definedName name="_____r">____W58K5</definedName>
    <definedName name="_____se1">'[5]specyfikacje oznaczenia'!$B$39</definedName>
    <definedName name="_____se2">'[6]specyfikacje oznaczenia'!$B$40</definedName>
    <definedName name="_____se3">'[5]specyfikacje oznaczenia'!$B$41</definedName>
    <definedName name="_____WD2">#REF!</definedName>
    <definedName name="_____wd233">#REF!</definedName>
    <definedName name="_____ws2">#REF!</definedName>
    <definedName name="_____ws3">#REF!</definedName>
    <definedName name="_____ww1">#REF!</definedName>
    <definedName name="_____ww3">#REF!</definedName>
    <definedName name="_____ww5">#REF!</definedName>
    <definedName name="_____xlfn.BAHTTEXT" hidden="1">#NAME?</definedName>
    <definedName name="____bwu2">'[9]Arkusz definiowania'!$C$12</definedName>
    <definedName name="____c">'[5]specyfikacje oznaczenia'!$B$7</definedName>
    <definedName name="____f1">#REF!</definedName>
    <definedName name="____f2">#REF!</definedName>
    <definedName name="____f3">#REF!</definedName>
    <definedName name="____f4">#REF!</definedName>
    <definedName name="____f5">#REF!</definedName>
    <definedName name="____f6">#REF!</definedName>
    <definedName name="____f7">#REF!</definedName>
    <definedName name="____f8">#REF!</definedName>
    <definedName name="____od1">#REF!</definedName>
    <definedName name="____od2">#REF!</definedName>
    <definedName name="____od3">#REF!</definedName>
    <definedName name="____od4">#REF!</definedName>
    <definedName name="____ods1">#REF!</definedName>
    <definedName name="____ods2">#REF!</definedName>
    <definedName name="____ods3">#REF!</definedName>
    <definedName name="____ods4">#REF!</definedName>
    <definedName name="____pal1">[7]Definicje!#REF!</definedName>
    <definedName name="____pal2">[7]Definicje!#REF!</definedName>
    <definedName name="____pod2">#REF!</definedName>
    <definedName name="____pod20">[10]masy!#REF!</definedName>
    <definedName name="____pod25">[10]masy!#REF!</definedName>
    <definedName name="____pod5">#REF!</definedName>
    <definedName name="____Pow1">#REF!</definedName>
    <definedName name="____Pow2">#REF!</definedName>
    <definedName name="____Pow3">#REF!</definedName>
    <definedName name="____r" localSheetId="13">___W58K5</definedName>
    <definedName name="____r" localSheetId="14">___W58K5</definedName>
    <definedName name="____r" localSheetId="15">___W58K5</definedName>
    <definedName name="____r" localSheetId="16">___W58K5</definedName>
    <definedName name="____r" localSheetId="17">___W58K5</definedName>
    <definedName name="____r" localSheetId="18">___W58K5</definedName>
    <definedName name="____r" localSheetId="19">___W58K5</definedName>
    <definedName name="____r" localSheetId="20">___W58K5</definedName>
    <definedName name="____r" localSheetId="21">___W58K5</definedName>
    <definedName name="____r" localSheetId="23">___W58K5</definedName>
    <definedName name="____r" localSheetId="3">___W58K5</definedName>
    <definedName name="____r" localSheetId="4">___W58K5</definedName>
    <definedName name="____r" localSheetId="5">___W58K5</definedName>
    <definedName name="____r" localSheetId="6">___W58K5</definedName>
    <definedName name="____r" localSheetId="7">___W58K5</definedName>
    <definedName name="____r" localSheetId="8">___W58K5</definedName>
    <definedName name="____r" localSheetId="9">___W58K5</definedName>
    <definedName name="____r" localSheetId="10">___W58K5</definedName>
    <definedName name="____r" localSheetId="11">___W58K5</definedName>
    <definedName name="____r" localSheetId="12">___W58K5</definedName>
    <definedName name="____r">___W58K5</definedName>
    <definedName name="____se1">'[5]specyfikacje oznaczenia'!$B$39</definedName>
    <definedName name="____se2">'[6]specyfikacje oznaczenia'!$B$40</definedName>
    <definedName name="____se3">'[5]specyfikacje oznaczenia'!$B$41</definedName>
    <definedName name="____WD10">[13]WA12!#REF!</definedName>
    <definedName name="____WD2">#REF!</definedName>
    <definedName name="____wd233">#REF!</definedName>
    <definedName name="____ws2">#REF!</definedName>
    <definedName name="____ws3">#REF!</definedName>
    <definedName name="____ww1">#REF!</definedName>
    <definedName name="____ww3">#REF!</definedName>
    <definedName name="____ww5">#REF!</definedName>
    <definedName name="____xlfn.BAHTTEXT" hidden="1">#NAME?</definedName>
    <definedName name="____xlnm_Criteria">[14]Tablas!$C$2:$C$3</definedName>
    <definedName name="____xlnm_Database">"#ref!"</definedName>
    <definedName name="____xlnm_Print_Area">"#ref!"</definedName>
    <definedName name="____xlnm_Print_Titles">"#ref!"</definedName>
    <definedName name="___B25">#REF!</definedName>
    <definedName name="___bwu2">'[9]Arkusz definiowania'!$C$12</definedName>
    <definedName name="___c">'[5]specyfikacje oznaczenia'!$B$7</definedName>
    <definedName name="___chf1">[15]WSPÓŁCZYNNIKI!$B$14</definedName>
    <definedName name="___f1">#REF!</definedName>
    <definedName name="___f2">#REF!</definedName>
    <definedName name="___f3">#REF!</definedName>
    <definedName name="___f4">#REF!</definedName>
    <definedName name="___f5">#REF!</definedName>
    <definedName name="___f6">#REF!</definedName>
    <definedName name="___f7">#REF!</definedName>
    <definedName name="___f8">#REF!</definedName>
    <definedName name="___od1">#REF!</definedName>
    <definedName name="___od2">#REF!</definedName>
    <definedName name="___od3">#REF!</definedName>
    <definedName name="___od4">#REF!</definedName>
    <definedName name="___ods1">#REF!</definedName>
    <definedName name="___ods2">#REF!</definedName>
    <definedName name="___ods3">#REF!</definedName>
    <definedName name="___ods4">#REF!</definedName>
    <definedName name="___pal1">[7]Definicje!#REF!</definedName>
    <definedName name="___pal2">[7]Definicje!#REF!</definedName>
    <definedName name="___pod2">#REF!</definedName>
    <definedName name="___pod20">[10]masy!#REF!</definedName>
    <definedName name="___pod25">[10]masy!#REF!</definedName>
    <definedName name="___pod5">#REF!</definedName>
    <definedName name="___Pow1">#REF!</definedName>
    <definedName name="___Pow2">#REF!</definedName>
    <definedName name="___Pow3">#REF!</definedName>
    <definedName name="___r" localSheetId="13">__W58K5</definedName>
    <definedName name="___r" localSheetId="14">__W58K5</definedName>
    <definedName name="___r" localSheetId="15">__W58K5</definedName>
    <definedName name="___r" localSheetId="16">__W58K5</definedName>
    <definedName name="___r" localSheetId="17">__W58K5</definedName>
    <definedName name="___r" localSheetId="18">__W58K5</definedName>
    <definedName name="___r" localSheetId="19">__W58K5</definedName>
    <definedName name="___r" localSheetId="20">__W58K5</definedName>
    <definedName name="___r" localSheetId="21">__W58K5</definedName>
    <definedName name="___r" localSheetId="23">__W58K5</definedName>
    <definedName name="___r" localSheetId="3">__W58K5</definedName>
    <definedName name="___r" localSheetId="4">__W58K5</definedName>
    <definedName name="___r" localSheetId="5">__W58K5</definedName>
    <definedName name="___r" localSheetId="6">__W58K5</definedName>
    <definedName name="___r" localSheetId="7">__W58K5</definedName>
    <definedName name="___r" localSheetId="8">__W58K5</definedName>
    <definedName name="___r" localSheetId="9">__W58K5</definedName>
    <definedName name="___r" localSheetId="10">__W58K5</definedName>
    <definedName name="___r" localSheetId="11">__W58K5</definedName>
    <definedName name="___r" localSheetId="12">__W58K5</definedName>
    <definedName name="___r">__W58K5</definedName>
    <definedName name="___se1">'[5]specyfikacje oznaczenia'!$B$39</definedName>
    <definedName name="___se2">'[6]specyfikacje oznaczenia'!$B$40</definedName>
    <definedName name="___se3">'[5]specyfikacje oznaczenia'!$B$41</definedName>
    <definedName name="___WD10">[13]WA12!#REF!</definedName>
    <definedName name="___WD2">#REF!</definedName>
    <definedName name="___wd233">#REF!</definedName>
    <definedName name="___ws2">#REF!</definedName>
    <definedName name="___ws3">#REF!</definedName>
    <definedName name="___ww1">#REF!</definedName>
    <definedName name="___ww3">#REF!</definedName>
    <definedName name="___ww5">#REF!</definedName>
    <definedName name="___xlfn.BAHTTEXT" hidden="1">#NAME?</definedName>
    <definedName name="___xlnm_Criteria">NA()</definedName>
    <definedName name="___xlnm_Database">"#ref!"</definedName>
    <definedName name="___xlnm_Print_Area">"#ref!"</definedName>
    <definedName name="___xlnm_Print_Titles">"#ref!"</definedName>
    <definedName name="__10Excel_BuiltIn_Print_Area_5_1_1">#REF!</definedName>
    <definedName name="__12Excel_BuiltIn_Print_Area_8_1_1">#REF!</definedName>
    <definedName name="__1F" hidden="1">'[4]P. control'!#REF!</definedName>
    <definedName name="__2_0_0_F" hidden="1">#REF!</definedName>
    <definedName name="__3Excel_BuiltIn_Print_Area_1_1_1_1_1_1_1_1_1_1_1_1_1_1_1_1_1_1_1_1_1_1_1_1_1_1_1_1_1_1_1">('[16]PRZEDMIAR ROBÓT 3'!$B$4:$K$692,'[16]PRZEDMIAR ROBÓT 3'!#REF!)</definedName>
    <definedName name="__4Excel_BuiltIn_Print_Area_1_1_1_1_1_1_1_1_1_1_1_1_1_1_1_1_1_1_1_1_1_1_1_1_1_1_1_1_1_1_1_1">('[16]PRZEDMIAR ROBÓT 3'!$B$4:$K$672,'[16]PRZEDMIAR ROBÓT 3'!#REF!)</definedName>
    <definedName name="__5Excel_BuiltIn_Print_Area_1_1_1_1_1_1_1_1_1_1_1_1_1_1_1_1_1_1_1_1_1_1_1_1_1_1_1_1_1_1_1_1_1">('[16]PRZEDMIAR ROBÓT 3'!$B$4:$K$672,'[16]PRZEDMIAR ROBÓT 3'!#REF!)</definedName>
    <definedName name="__6Excel_BuiltIn_Print_Area_2_1_1_1_1_1_1_1_1_1_1_1">#REF!</definedName>
    <definedName name="__7Excel_BuiltIn_Print_Area_2_1_1_1_1_1_1_1_1_1_1_1_1">#REF!</definedName>
    <definedName name="__8Excel_BuiltIn_Print_Area_2_1_1_1_1_1_1_1_1_1_1_1_1_1">#REF!</definedName>
    <definedName name="__ant1">[17]Ceny!$B$64</definedName>
    <definedName name="__ant2">[17]Ceny!#REF!</definedName>
    <definedName name="__ant3">[17]Ceny!#REF!</definedName>
    <definedName name="__arc1">[17]Ceny!#REF!</definedName>
    <definedName name="__arc4">[17]Ceny!#REF!</definedName>
    <definedName name="__arc5">[17]Ceny!#REF!</definedName>
    <definedName name="__arc6">[17]Ceny!#REF!</definedName>
    <definedName name="__B25">#REF!</definedName>
    <definedName name="__bal1">[17]Ceny!$B$28</definedName>
    <definedName name="__bel19">[17]Ceny!$B$250</definedName>
    <definedName name="__bel2">[17]Ceny!$B$104</definedName>
    <definedName name="__bel22">[17]Ceny!$B$251</definedName>
    <definedName name="__bel24">[17]Ceny!$B$252</definedName>
    <definedName name="__bel3">[17]Ceny!$B$105</definedName>
    <definedName name="__bel4">[17]Ceny!$B$106</definedName>
    <definedName name="__bel5">[17]Ceny!$B$107</definedName>
    <definedName name="__bel6">[17]Ceny!$B$108</definedName>
    <definedName name="__bet1">[17]Ceny!$B$38</definedName>
    <definedName name="__bet2">[17]Ceny!$B$40</definedName>
    <definedName name="__bet3">[17]Ceny!$B$42</definedName>
    <definedName name="__bet4">[17]Ceny!$B$44</definedName>
    <definedName name="__bet5">[17]Ceny!$B$46</definedName>
    <definedName name="__bet6">[17]Ceny!$B$48</definedName>
    <definedName name="__bet7">[17]Ceny!$B$50</definedName>
    <definedName name="__bet8">[17]Ceny!$B$192</definedName>
    <definedName name="__bwu2">'[9]Arkusz definiowania'!$C$12</definedName>
    <definedName name="__c">'[5]specyfikacje oznaczenia'!$B$7</definedName>
    <definedName name="__CDSObiekt__">'[18]zestawienie z PFU'!#REF!</definedName>
    <definedName name="__chf1">[15]WSPÓŁCZYNNIKI!$B$14</definedName>
    <definedName name="__dsm8">[17]Ceny!$B$186</definedName>
    <definedName name="__eed1">'[17]o1_3-03_ED-1'!$M$582</definedName>
    <definedName name="__ekr1">[17]Ceny!$B$141</definedName>
    <definedName name="__ekr2">[17]Ceny!$B$142</definedName>
    <definedName name="__ekr3">[17]Ceny!$B$143</definedName>
    <definedName name="__ekr4">[17]Ceny!$B$144</definedName>
    <definedName name="__ekr5">[17]Ceny!$B$145</definedName>
    <definedName name="__f1">#REF!</definedName>
    <definedName name="__f2">#REF!</definedName>
    <definedName name="__f3">#REF!</definedName>
    <definedName name="__f4">#REF!</definedName>
    <definedName name="__f5">#REF!</definedName>
    <definedName name="__f6">#REF!</definedName>
    <definedName name="__f7">#REF!</definedName>
    <definedName name="__f8">#REF!</definedName>
    <definedName name="__geo1">[17]Ceny!$B$100</definedName>
    <definedName name="__geo2">[17]Ceny!$B$101</definedName>
    <definedName name="__hum1">[17]Ceny!#REF!</definedName>
    <definedName name="__hum2">[17]Ceny!#REF!</definedName>
    <definedName name="__kol2">[17]Ceny!$B$150</definedName>
    <definedName name="__kot1">[17]Ceny!$B$30</definedName>
    <definedName name="__kot2">[17]Ceny!$B$32</definedName>
    <definedName name="__kot3">[17]Ceny!$B$34</definedName>
    <definedName name="__kra1">[17]Ceny!$B$20</definedName>
    <definedName name="__kuj1">[17]Ceny!$B$110</definedName>
    <definedName name="__kuj3">[17]Ceny!$B$112</definedName>
    <definedName name="__od1">#REF!</definedName>
    <definedName name="__od2">#REF!</definedName>
    <definedName name="__od3">#REF!</definedName>
    <definedName name="__od4">#REF!</definedName>
    <definedName name="__ods1">#REF!</definedName>
    <definedName name="__ods2">#REF!</definedName>
    <definedName name="__ods3">#REF!</definedName>
    <definedName name="__ods4">#REF!</definedName>
    <definedName name="__pal1">[7]Definicje!#REF!</definedName>
    <definedName name="__pal2">[7]Definicje!#REF!</definedName>
    <definedName name="__pe1">'[17]o1_3-08_PE-1'!$M$553</definedName>
    <definedName name="__pe2">'[17]o1_3-10_PE-2'!$M$510</definedName>
    <definedName name="__pe3">'[17]o1.3-12_PE03'!$M$247</definedName>
    <definedName name="__pe4">'[17]o1.3-15_PE04'!$M$240</definedName>
    <definedName name="__pe5">'[17]o1_3-17_PE-5_'!$M$508</definedName>
    <definedName name="__pod1">[17]Ceny!$B$137</definedName>
    <definedName name="__pod2">#REF!</definedName>
    <definedName name="__pod20">[10]masy!#REF!</definedName>
    <definedName name="__pod25">[10]masy!#REF!</definedName>
    <definedName name="__pod5">#REF!</definedName>
    <definedName name="__Pow1">#REF!</definedName>
    <definedName name="__Pow2">#REF!</definedName>
    <definedName name="__Pow3">#REF!</definedName>
    <definedName name="__r">'[19]specyfikacje oznaczenia'!$B$20</definedName>
    <definedName name="__rur1">[17]Ceny!$B$166</definedName>
    <definedName name="__rur2">[17]Ceny!$B$167</definedName>
    <definedName name="__se1">'[5]specyfikacje oznaczenia'!$B$39</definedName>
    <definedName name="__se2">'[6]specyfikacje oznaczenia'!$B$40</definedName>
    <definedName name="__se3">'[5]specyfikacje oznaczenia'!$B$41</definedName>
    <definedName name="__wd1">'[17]o1_3-01_WD-1'!$M$486</definedName>
    <definedName name="__WD10">[13]WA12!#REF!</definedName>
    <definedName name="__wd11">'[17]o1_3-16_WD-11'!$M$482</definedName>
    <definedName name="__WD2">#REF!</definedName>
    <definedName name="__wd233">#REF!</definedName>
    <definedName name="__wd3">'[17]o1_3-04_WD-3'!$M$516</definedName>
    <definedName name="__wd4">'[17]o1_3-05_WD-4'!$M$485</definedName>
    <definedName name="__wd5">'[17]o1_3-06_WD-5'!$M$508</definedName>
    <definedName name="__wd6">'[17]o1_3-07_WD-6'!$M$495</definedName>
    <definedName name="__wd7">'[17]o1_3-09_WD-7'!$M$506</definedName>
    <definedName name="__wd8">'[17]o1_3-11_WD-8_'!$M$478</definedName>
    <definedName name="__wd9">'[17]o1_3-13_WD-9_'!$M$520</definedName>
    <definedName name="__ws2">#REF!</definedName>
    <definedName name="__ws3">#REF!</definedName>
    <definedName name="__ww1">#REF!</definedName>
    <definedName name="__ww3">#REF!</definedName>
    <definedName name="__ww5">#REF!</definedName>
    <definedName name="__xlfn.BAHTTEXT" hidden="1">#NAME?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_xlnm.Print_Titles_5">#REF!</definedName>
    <definedName name="__xlnm.Print_Titles_6">#REF!</definedName>
    <definedName name="__xlnm_Criteria">NA()</definedName>
    <definedName name="__xlnm_Database">"#ref!"</definedName>
    <definedName name="__xlnm_Print_Area">"#ref!"</definedName>
    <definedName name="__xlnm_Print_Titles">"#ref!"</definedName>
    <definedName name="_1___________0_0_F" hidden="1">#REF!</definedName>
    <definedName name="_1___________Excel_BuiltIn_Print_Area_1_1">#REF!</definedName>
    <definedName name="_1______F" hidden="1">'[20]P. control'!#REF!</definedName>
    <definedName name="_1_0_0_F" hidden="1">'[2]P. control'!#REF!</definedName>
    <definedName name="_10_______Excel_BuiltIn_Print_Titles_11_1">#REF!</definedName>
    <definedName name="_10_Excel_BuiltIn_Print_Area_7_1_1">#REF!</definedName>
    <definedName name="_10Excel_BuiltIn_Print_Area_5_1_1">#REF!</definedName>
    <definedName name="_10Excel_BuiltIn_Print_Area_7_1_1">#REF!</definedName>
    <definedName name="_10Excel_BuiltIn_Print_Area_8_1_1">#REF!</definedName>
    <definedName name="_11___________F" hidden="1">'[21]P. control'!#REF!</definedName>
    <definedName name="_11______Excel_BuiltIn_Print_Area_1_1">#REF!</definedName>
    <definedName name="_11_0_0_F" hidden="1">'[2]P. control'!#REF!</definedName>
    <definedName name="_11_Excel_BuiltIn_Print_Area_8_1_1">#REF!</definedName>
    <definedName name="_11Excel_BuiltIn_Print_Area_8_1_1">#REF!</definedName>
    <definedName name="_12_________F" hidden="1">'[21]P. control'!#REF!</definedName>
    <definedName name="_12______Excel_BuiltIn_Print_Titles_11_1">#REF!</definedName>
    <definedName name="_12_0_0_F" hidden="1">'[22]P. control'!#REF!</definedName>
    <definedName name="_12Excel_BuiltIn_Print_Area_8_1_1">#REF!</definedName>
    <definedName name="_13_________F" hidden="1">'[21]P. control'!#REF!</definedName>
    <definedName name="_13_____0_0_F" hidden="1">'[21]P. control'!#REF!</definedName>
    <definedName name="_13_____Excel_BuiltIn_Print_Area_1_1">#REF!</definedName>
    <definedName name="_13F" hidden="1">'[20]P. control'!#REF!</definedName>
    <definedName name="_14__________F" hidden="1">'[21]P. control'!#REF!</definedName>
    <definedName name="_14_____Excel_BuiltIn_Print_Titles_11_1">#REF!</definedName>
    <definedName name="_15_________F" hidden="1">'[21]P. control'!#REF!</definedName>
    <definedName name="_15_____0_0_F" hidden="1">'[21]P. control'!#REF!</definedName>
    <definedName name="_15_____Excel_BuiltIn_Print_Area_11_1">#REF!</definedName>
    <definedName name="_15____Excel_BuiltIn_Print_Area_1_1">#REF!</definedName>
    <definedName name="_15_0_0_F" hidden="1">'[23]P. control'!#REF!</definedName>
    <definedName name="_16_____Excel_BuiltIn_Print_Area_12_1">#REF!</definedName>
    <definedName name="_16____Excel_BuiltIn_Print_Titles_11_1">#REF!</definedName>
    <definedName name="_16Excel_BuiltIn_Print_Area_11_1">#REF!</definedName>
    <definedName name="_17_____Excel_BuiltIn_Print_Area_15_1">#REF!</definedName>
    <definedName name="_17___Excel_BuiltIn_Print_Area_1_1">#REF!</definedName>
    <definedName name="_17___Excel_BuiltIn_Print_Area_11_1">#REF!</definedName>
    <definedName name="_17Excel_BuiltIn_Print_Area_12_1">#REF!</definedName>
    <definedName name="_17Excel_BuiltIn_Print_Area_5_1_1">#REF!</definedName>
    <definedName name="_18_____Excel_BuiltIn_Print_Area_16_1">#REF!</definedName>
    <definedName name="_18___Excel_BuiltIn_Print_Area_12_1">#REF!</definedName>
    <definedName name="_18___Excel_BuiltIn_Print_Titles_11_1">#REF!</definedName>
    <definedName name="_18Excel_BuiltIn_Print_Area_15_1">#REF!</definedName>
    <definedName name="_18Excel_BuiltIn_Print_Area_8_1_1">#REF!</definedName>
    <definedName name="_19_____Excel_BuiltIn_Print_Area_19_1">#REF!</definedName>
    <definedName name="_19___Excel_BuiltIn_Print_Area_11_1">#REF!</definedName>
    <definedName name="_19___Excel_BuiltIn_Print_Area_15_1">#REF!</definedName>
    <definedName name="_19__Excel_BuiltIn_Print_Area_1_1">#REF!</definedName>
    <definedName name="_19Excel_BuiltIn_Print_Area_16_1">#REF!</definedName>
    <definedName name="_1EUR">#REF!</definedName>
    <definedName name="_1Excel_BuiltIn_Print_Area_1_1_1">"$#ODWOŁANIE.$B$2:$J$188"</definedName>
    <definedName name="_1F" hidden="1">'[4]P. control'!#REF!</definedName>
    <definedName name="_2___________0_0_F" hidden="1">#REF!</definedName>
    <definedName name="_2___________Excel_BuiltIn_Print_Titles_11_1">#REF!</definedName>
    <definedName name="_2__0_0_F" hidden="1">'[23]P. control'!#REF!</definedName>
    <definedName name="_2_0_0_F" hidden="1">#REF!</definedName>
    <definedName name="_20_____Excel_BuiltIn_Print_Area_21_1">#REF!</definedName>
    <definedName name="_20___Excel_BuiltIn_Print_Area_11_1">#REF!</definedName>
    <definedName name="_20___Excel_BuiltIn_Print_Area_12_1">#REF!</definedName>
    <definedName name="_20___Excel_BuiltIn_Print_Area_16_1">#REF!</definedName>
    <definedName name="_20__Excel_BuiltIn_Print_Titles_11_1">#REF!</definedName>
    <definedName name="_20Excel_BuiltIn_Print_Area_19_1">#REF!</definedName>
    <definedName name="_21_____Excel_BuiltIn_Print_Area_7_1_1">#REF!</definedName>
    <definedName name="_21___Excel_BuiltIn_Print_Area_12_1">#REF!</definedName>
    <definedName name="_21___Excel_BuiltIn_Print_Area_15_1">#REF!</definedName>
    <definedName name="_21___Excel_BuiltIn_Print_Area_19_1">#REF!</definedName>
    <definedName name="_21_Excel_BuiltIn_Print_Area_1_1">#REF!</definedName>
    <definedName name="_21Excel_BuiltIn_Print_Area_21_1">#REF!</definedName>
    <definedName name="_22____Excel_BuiltIn_Print_Area_11_1">#REF!</definedName>
    <definedName name="_22___Excel_BuiltIn_Print_Area_15_1">#REF!</definedName>
    <definedName name="_22___Excel_BuiltIn_Print_Area_16_1">#REF!</definedName>
    <definedName name="_22___Excel_BuiltIn_Print_Area_21_1">#REF!</definedName>
    <definedName name="_22_Excel_BuiltIn_Print_Titles_11_1">#REF!</definedName>
    <definedName name="_22Excel_BuiltIn_Print_Area_5_1_1">#REF!</definedName>
    <definedName name="_23____Excel_BuiltIn_Print_Area_12_1">#REF!</definedName>
    <definedName name="_23___Excel_BuiltIn_Print_Area_16_1">#REF!</definedName>
    <definedName name="_23___Excel_BuiltIn_Print_Area_19_1">#REF!</definedName>
    <definedName name="_23Excel_BuiltIn_Print_Area_7_1_1">#REF!</definedName>
    <definedName name="_24____Excel_BuiltIn_Print_Area_15_1">#REF!</definedName>
    <definedName name="_24___Excel_BuiltIn_Print_Area_19_1">#REF!</definedName>
    <definedName name="_24___Excel_BuiltIn_Print_Area_21_1">#REF!</definedName>
    <definedName name="_24___Excel_BuiltIn_Print_Area_7_1_1">#REF!</definedName>
    <definedName name="_24Excel_BuiltIn_Print_Area_8_1_1">#REF!</definedName>
    <definedName name="_25____Excel_BuiltIn_Print_Area_16_1">#REF!</definedName>
    <definedName name="_25___Excel_BuiltIn_Print_Area_21_1">#REF!</definedName>
    <definedName name="_26____Excel_BuiltIn_Print_Area_19_1">#REF!</definedName>
    <definedName name="_26___Excel_BuiltIn_Print_Area_7_1_1">#REF!</definedName>
    <definedName name="_27____Excel_BuiltIn_Print_Area_21_1">#REF!</definedName>
    <definedName name="_27___Excel_BuiltIn_Print_Area_7_1_1">#REF!</definedName>
    <definedName name="_28____Excel_BuiltIn_Print_Area_5_1_1">#REF!</definedName>
    <definedName name="_29____Excel_BuiltIn_Print_Area_7_1_1">#REF!</definedName>
    <definedName name="_2Excel_BuiltIn_Print_Area_1_1_1_1">#REF!</definedName>
    <definedName name="_2Excel_BuiltIn_Print_Area_1_1_1_1_1_1">"$#ODWOŁANIE.$B$2:$J$188"</definedName>
    <definedName name="_2Excel_BuiltIn_Print_Area_5_1_1">#REF!</definedName>
    <definedName name="_3_____________0_0_F" hidden="1">#REF!</definedName>
    <definedName name="_3__________Excel_BuiltIn_Print_Area_1_1">#REF!</definedName>
    <definedName name="_3_Excel_BuiltIn_Print_Area_11_1">#REF!</definedName>
    <definedName name="_30____Excel_BuiltIn_Print_Area_8_1_1">#REF!</definedName>
    <definedName name="_3Excel_BuiltIn_Print_Area_1_1_1_1_1_1_1">"$#ODWOŁANIE.$B$2:$J$188"</definedName>
    <definedName name="_3Excel_BuiltIn_Print_Area_1_1_1_1_1_1_1_1_1_1_1_1">#REF!</definedName>
    <definedName name="_3Excel_BuiltIn_Print_Area_1_1_1_1_1_1_1_1_1_1_1_1_1_1_1_1_1_1_1_1_1_1_1_1_1_1_1_1_1_1_1">('[16]PRZEDMIAR ROBÓT 3'!$B$4:$K$692,'[16]PRZEDMIAR ROBÓT 3'!#REF!)</definedName>
    <definedName name="_3Excel_BuiltIn_Print_Area_11_1">#REF!</definedName>
    <definedName name="_3Excel_BuiltIn_Print_Area_5_1_1">#REF!</definedName>
    <definedName name="_3Excel_BuiltIn_Print_Area_8_1_1">#REF!</definedName>
    <definedName name="_3F" hidden="1">'[1]P. control'!#REF!</definedName>
    <definedName name="_4__________Excel_BuiltIn_Print_Titles_11_1">#REF!</definedName>
    <definedName name="_4________Excel_BuiltIn_Print_Area_5_1_1">#REF!</definedName>
    <definedName name="_4_Excel_BuiltIn_Print_Area_12_1">#REF!</definedName>
    <definedName name="_48F" hidden="1">'[21]P. control'!#REF!</definedName>
    <definedName name="_4Excel_BuiltIn_Print_Area_1_1_1_1_1_1_1_1">"$#ODWOŁANIE.$B$2:$J$188"</definedName>
    <definedName name="_4Excel_BuiltIn_Print_Area_1_1_1_1_1_1_1_1_1_1_1_1_1">#REF!</definedName>
    <definedName name="_4Excel_BuiltIn_Print_Area_1_1_1_1_1_1_1_1_1_1_1_1_1_1_1_1_1_1_1_1_1_1_1_1_1_1_1_1_1_1_1_1">('[16]PRZEDMIAR ROBÓT 3'!$B$4:$K$672,'[16]PRZEDMIAR ROBÓT 3'!#REF!)</definedName>
    <definedName name="_4Excel_BuiltIn_Print_Area_12_1">#REF!</definedName>
    <definedName name="_4Excel_BuiltIn_Print_Area_8_1_1">#REF!</definedName>
    <definedName name="_5_________Excel_BuiltIn_Print_Area_1_1">#REF!</definedName>
    <definedName name="_5________Excel_BuiltIn_Print_Area_5_1_1">#REF!</definedName>
    <definedName name="_5________Excel_BuiltIn_Print_Area_8_1_1">#REF!</definedName>
    <definedName name="_5_Excel_BuiltIn_Print_Area_15_1">#REF!</definedName>
    <definedName name="_50F" hidden="1">'[21]P. control'!#REF!</definedName>
    <definedName name="_51_0_0_F" hidden="1">#REF!</definedName>
    <definedName name="_52Excel_BuiltIn_Print_Area_11_1">#REF!</definedName>
    <definedName name="_53_0_0_F" hidden="1">#REF!</definedName>
    <definedName name="_53Excel_BuiltIn_Print_Area_12_1">#REF!</definedName>
    <definedName name="_54Excel_BuiltIn_Print_Area_15_1">#REF!</definedName>
    <definedName name="_54F" hidden="1">'[21]P. control'!#REF!</definedName>
    <definedName name="_55Excel_BuiltIn_Print_Area_11_1">#REF!</definedName>
    <definedName name="_55Excel_BuiltIn_Print_Area_16_1">#REF!</definedName>
    <definedName name="_56Excel_BuiltIn_Print_Area_19_1">#REF!</definedName>
    <definedName name="_57Excel_BuiltIn_Print_Area_12_1">#REF!</definedName>
    <definedName name="_57Excel_BuiltIn_Print_Area_21_1">#REF!</definedName>
    <definedName name="_58_0_0_F" hidden="1">#REF!</definedName>
    <definedName name="_59Excel_BuiltIn_Print_Area_15_1">#REF!</definedName>
    <definedName name="_59Excel_BuiltIn_Print_Area_5_1_1">#REF!</definedName>
    <definedName name="_5Excel_BuiltIn_Print_Area_1_1_1_1_1_1_1_1_1">"$#ODWOŁANIE.$B$2:$J$188"</definedName>
    <definedName name="_5Excel_BuiltIn_Print_Area_1_1_1_1_1_1_1_1_1_1_1_1_1_1_1_1_1_1_1_1_1_1_1_1_1_1_1_1_1_1_1_1_1">('[16]PRZEDMIAR ROBÓT 3'!$B$4:$K$672,'[16]PRZEDMIAR ROBÓT 3'!#REF!)</definedName>
    <definedName name="_5Excel_BuiltIn_Print_Area_15_1">#REF!</definedName>
    <definedName name="_5Excel_BuiltIn_Print_Area_5_1_1">#REF!</definedName>
    <definedName name="_5F" hidden="1">'[1]P. control'!#REF!</definedName>
    <definedName name="_6____________0_0_F" hidden="1">#REF!</definedName>
    <definedName name="_6_________Excel_BuiltIn_Print_Titles_11_1">#REF!</definedName>
    <definedName name="_6________Excel_BuiltIn_Print_Area_5_1_1">#REF!</definedName>
    <definedName name="_6________Excel_BuiltIn_Print_Area_8_1_1">#REF!</definedName>
    <definedName name="_6_Excel_BuiltIn_Print_Area_16_1">#REF!</definedName>
    <definedName name="_60Excel_BuiltIn_Print_Area_7_1_1">#REF!</definedName>
    <definedName name="_61Excel_BuiltIn_Print_Area_11_1">#REF!</definedName>
    <definedName name="_61Excel_BuiltIn_Print_Area_16_1">#REF!</definedName>
    <definedName name="_62Excel_BuiltIn_Print_Area_8_1_1">#REF!</definedName>
    <definedName name="_63Excel_BuiltIn_Print_Area_19_1">#REF!</definedName>
    <definedName name="_64Excel_BuiltIn_Print_Area_12_1">#REF!</definedName>
    <definedName name="_64Excel_BuiltIn_Print_Area_19_1_1_1_1">#REF!</definedName>
    <definedName name="_65Excel_BuiltIn_Print_Area_2_1">#REF!</definedName>
    <definedName name="_66Excel_BuiltIn_Print_Area_20_1">#REF!</definedName>
    <definedName name="_67Excel_BuiltIn_Print_Area_15_1">#REF!</definedName>
    <definedName name="_68Excel_BuiltIn_Print_Area_21_1">#REF!</definedName>
    <definedName name="_69Excel_BuiltIn_Print_Area_3_1">#REF!</definedName>
    <definedName name="_6Excel_BuiltIn_Print_Area_1_1_1_1_1_1_1_1_1_1">"$#ODWOŁANIE.$B$2:$J$188"</definedName>
    <definedName name="_6Excel_BuiltIn_Print_Area_16_1">#REF!</definedName>
    <definedName name="_6Excel_BuiltIn_Print_Area_2_1_1_1_1_1_1_1_1_1_1_1">#REF!</definedName>
    <definedName name="_6Excel_BuiltIn_Print_Area_8_1_1">#REF!</definedName>
    <definedName name="_7_________Excel_BuiltIn_Print_Area_5_1_1">#REF!</definedName>
    <definedName name="_7________Excel_BuiltIn_Print_Area_1_1">#REF!</definedName>
    <definedName name="_7________Excel_BuiltIn_Print_Area_8_1_1">#REF!</definedName>
    <definedName name="_7_Excel_BuiltIn_Print_Area_19_1">#REF!</definedName>
    <definedName name="_70Excel_BuiltIn_Print_Area_16_1">#REF!</definedName>
    <definedName name="_70Excel_BuiltIn_Print_Area_4_1">#REF!</definedName>
    <definedName name="_73Excel_BuiltIn_Print_Area_19_1">#REF!</definedName>
    <definedName name="_73Excel_BuiltIn_Print_Area_5_1_1">#REF!</definedName>
    <definedName name="_75Excel_BuiltIn_Print_Area_7_1_1">#REF!</definedName>
    <definedName name="_76Excel_BuiltIn_Print_Area_21_1">#REF!</definedName>
    <definedName name="_78Excel_BuiltIn_Print_Area_8_1_1">#REF!</definedName>
    <definedName name="_7Excel_BuiltIn_Print_Area_19_1">#REF!</definedName>
    <definedName name="_7Excel_BuiltIn_Print_Area_2_1_1">"$#ODWOŁANIE.$B$1:$I$430"</definedName>
    <definedName name="_7Excel_BuiltIn_Print_Area_2_1_1_1_1_1_1_1_1_1_1_1_1">#REF!</definedName>
    <definedName name="_8_________Excel_BuiltIn_Print_Area_8_1_1">#REF!</definedName>
    <definedName name="_8________Excel_BuiltIn_Print_Titles_11_1">#REF!</definedName>
    <definedName name="_8_Excel_BuiltIn_Print_Area_21_1">#REF!</definedName>
    <definedName name="_80Excel_BuiltIn_Print_Area_5_1_1">#REF!</definedName>
    <definedName name="_83Excel_BuiltIn_Print_Area_7_1_1">#REF!</definedName>
    <definedName name="_87Excel_BuiltIn_Print_Area_8_1_1">#REF!</definedName>
    <definedName name="_8Excel_BuiltIn_Print_Area_2_1_1_1">"$#ODWOŁANIE.$B$1:$I$418"</definedName>
    <definedName name="_8Excel_BuiltIn_Print_Area_2_1_1_1_1_1_1_1_1_1_1_1_1_1">#REF!</definedName>
    <definedName name="_8Excel_BuiltIn_Print_Area_21_1">#REF!</definedName>
    <definedName name="_9_______Excel_BuiltIn_Print_Area_1_1">#REF!</definedName>
    <definedName name="_9_Excel_BuiltIn_Print_Area_5_1_1">#REF!</definedName>
    <definedName name="_9Excel_BuiltIn_Print_Area_5_1_1">#REF!</definedName>
    <definedName name="_ant1">[17]Ceny!$B$64</definedName>
    <definedName name="_ant2">[17]Ceny!#REF!</definedName>
    <definedName name="_ant3">[17]Ceny!#REF!</definedName>
    <definedName name="_apo1">#REF!</definedName>
    <definedName name="_apo7" hidden="1">#REF!</definedName>
    <definedName name="_arc1">[17]Ceny!#REF!</definedName>
    <definedName name="_arc4">[17]Ceny!#REF!</definedName>
    <definedName name="_arc5">[17]Ceny!#REF!</definedName>
    <definedName name="_arc6">[17]Ceny!#REF!</definedName>
    <definedName name="_B25">#REF!</definedName>
    <definedName name="_bal1">[17]Ceny!$B$28</definedName>
    <definedName name="_bel19">[17]Ceny!$B$250</definedName>
    <definedName name="_bel2">[17]Ceny!$B$104</definedName>
    <definedName name="_bel22">[17]Ceny!$B$251</definedName>
    <definedName name="_bel24">[17]Ceny!$B$252</definedName>
    <definedName name="_bel3">[17]Ceny!$B$105</definedName>
    <definedName name="_bel4">[17]Ceny!$B$106</definedName>
    <definedName name="_bel5">[17]Ceny!$B$107</definedName>
    <definedName name="_bel6">[17]Ceny!$B$108</definedName>
    <definedName name="_bet1">[17]Ceny!$B$38</definedName>
    <definedName name="_bet2">[17]Ceny!$B$40</definedName>
    <definedName name="_bet3">[17]Ceny!$B$42</definedName>
    <definedName name="_bet4">[17]Ceny!$B$44</definedName>
    <definedName name="_bet5">[17]Ceny!$B$46</definedName>
    <definedName name="_bet6">[17]Ceny!$B$48</definedName>
    <definedName name="_bet7">[17]Ceny!$B$50</definedName>
    <definedName name="_bet8">[17]Ceny!$B$192</definedName>
    <definedName name="_BETON_B15_CHUDZIAK">[24]chudziaki!$E$7</definedName>
    <definedName name="_bwu2">'[9]Arkusz definiowania'!$C$12</definedName>
    <definedName name="_c">'[5]specyfikacje oznaczenia'!$B$7</definedName>
    <definedName name="_chf1">[15]WSPÓŁCZYNNIKI!$B$14</definedName>
    <definedName name="_DAT1" xml:space="preserve">  [25]wyliczenia!#REF!</definedName>
    <definedName name="_DAT10">[25]wyliczenia!#REF!</definedName>
    <definedName name="_DAT11">[25]wyliczenia!#REF!</definedName>
    <definedName name="_DAT12">[25]wyliczenia!#REF!</definedName>
    <definedName name="_DAT13">[25]wyliczenia!#REF!</definedName>
    <definedName name="_DAT16">[25]wyliczenia!#REF!</definedName>
    <definedName name="_DAT18">[25]wyliczenia!#REF!</definedName>
    <definedName name="_DAT2">[25]wyliczenia!#REF!</definedName>
    <definedName name="_DAT6">[25]wyliczenia!#REF!</definedName>
    <definedName name="_DAT7">[25]wyliczenia!#REF!</definedName>
    <definedName name="_DAT9">[25]wyliczenia!#REF!</definedName>
    <definedName name="_DESKA_600">'[26]ceny jedn rycz'!$G$20</definedName>
    <definedName name="_DESKA_700">'[26]ceny jedn rycz'!$G$31</definedName>
    <definedName name="_Dist_Values" hidden="1">#REF!</definedName>
    <definedName name="_Dist_Values1" hidden="1">#REF!</definedName>
    <definedName name="_DREN_RUROWY">'[26]ceny jedn rycz'!$G$76</definedName>
    <definedName name="_dsm8">[17]Ceny!$B$186</definedName>
    <definedName name="_eed1">'[17]o1_3-03_ED-1'!$M$582</definedName>
    <definedName name="_ekr1">[17]Ceny!$B$141</definedName>
    <definedName name="_ekr2">[17]Ceny!$B$142</definedName>
    <definedName name="_ekr3">[17]Ceny!$B$143</definedName>
    <definedName name="_ekr4">[17]Ceny!$B$144</definedName>
    <definedName name="_ekr5">[17]Ceny!$B$145</definedName>
    <definedName name="_f1">#REF!</definedName>
    <definedName name="_f2">#REF!</definedName>
    <definedName name="_f3">#REF!</definedName>
    <definedName name="_f4">#REF!</definedName>
    <definedName name="_f5">#REF!</definedName>
    <definedName name="_f6">#REF!</definedName>
    <definedName name="_f7">#REF!</definedName>
    <definedName name="_f8">#REF!</definedName>
    <definedName name="_Fill" hidden="1">#REF!</definedName>
    <definedName name="_FilterDatabase">#REF!</definedName>
    <definedName name="_xlnm._FilterDatabase">#REF!</definedName>
    <definedName name="_geo1">[17]Ceny!$B$100</definedName>
    <definedName name="_geo2">[17]Ceny!$B$101</definedName>
    <definedName name="_GEOWŁÓKNINA_I_GEOMEMBRANA">'[26]ceny jedn rycz'!$G$91</definedName>
    <definedName name="_GRUNT_ZBROJONY_MATERIAŁ_PASY_STALOWE">'[26]ceny jedn rycz'!$G$188</definedName>
    <definedName name="_GRUNT_ZBROJONY_MATERIAŁ_POLIESTER">'[26]ceny jedn rycz'!$G$195</definedName>
    <definedName name="_GRUNT_ZBROJONY_ROBOCIZNA">'[26]ceny jedn rycz'!$G$201</definedName>
    <definedName name="_hum1">[17]Ceny!#REF!</definedName>
    <definedName name="_hum2">[17]Ceny!#REF!</definedName>
    <definedName name="_I">NA()</definedName>
    <definedName name="_IZOLACJA_CIENKA_BITUM">'[26]ceny jedn rycz'!$G$39</definedName>
    <definedName name="_kol2">[17]Ceny!$B$150</definedName>
    <definedName name="_kot1">[17]Ceny!$B$30</definedName>
    <definedName name="_kot2">[17]Ceny!$B$32</definedName>
    <definedName name="_kot3">[17]Ceny!$B$34</definedName>
    <definedName name="_kra1">[17]Ceny!$B$20</definedName>
    <definedName name="_KRAWĘŻNIK_MONTAŻ_18x20">'[26]ceny jedn rycz'!$G$56</definedName>
    <definedName name="_KRAWĘŻNIK_MONTAŻ_20x30">'[26]ceny jedn rycz'!$G$67</definedName>
    <definedName name="_KRAWĘŻNIK_ZAKUP">'[26]ceny jedn rycz'!$G$46</definedName>
    <definedName name="_kuj1">[17]Ceny!$B$110</definedName>
    <definedName name="_kuj3">[17]Ceny!$B$112</definedName>
    <definedName name="_NAWIERZCHNIA_W_PRZEJŚCIACH_DLA_ZWIERZĄT">'[26]ceny jedn rycz'!$G$259</definedName>
    <definedName name="_od1">#REF!</definedName>
    <definedName name="_od2">#REF!</definedName>
    <definedName name="_od3">#REF!</definedName>
    <definedName name="_od4">#REF!</definedName>
    <definedName name="_ods1">#REF!</definedName>
    <definedName name="_ods2">#REF!</definedName>
    <definedName name="_ods3">#REF!</definedName>
    <definedName name="_ods4">#REF!</definedName>
    <definedName name="_ODWODNIENIE_WYKOPÓW_IGŁOFILTRY_50m_ZŁ_MC">'[26]ceny jedn rycz'!$G$250</definedName>
    <definedName name="_ODWODNIENIE_ZASYPKI">'[26]ceny jedn rycz'!$G$83</definedName>
    <definedName name="_opl2">#REF!-89235.715-1120.75</definedName>
    <definedName name="_Order1" hidden="1">255</definedName>
    <definedName name="_pal1">[7]Definicje!#REF!</definedName>
    <definedName name="_pal2">[7]Definicje!#REF!</definedName>
    <definedName name="_pas1">[27]Tablas!$C$5:$C$6</definedName>
    <definedName name="_pas2" hidden="1">#REF!</definedName>
    <definedName name="_PAS5">#REF!</definedName>
    <definedName name="_pe1">'[17]o1_3-08_PE-1'!$M$553</definedName>
    <definedName name="_pe2">'[17]o1_3-10_PE-2'!$M$510</definedName>
    <definedName name="_pe3">'[17]o1.3-12_PE03'!$M$247</definedName>
    <definedName name="_pe4">'[17]o1.3-15_PE04'!$M$240</definedName>
    <definedName name="_pe5">'[17]o1_3-17_PE-5_'!$M$508</definedName>
    <definedName name="_PLACE_I_DROGI">'[26]ceny jedn rycz'!$G$241</definedName>
    <definedName name="_PLATFORMY_POD_PALE">'[26]ceny jedn rycz'!$G$231</definedName>
    <definedName name="_pod1">[17]Ceny!$B$137</definedName>
    <definedName name="_pod2">#REF!</definedName>
    <definedName name="_pod20">[10]masy!#REF!</definedName>
    <definedName name="_pod25">[10]masy!#REF!</definedName>
    <definedName name="_pod5">#REF!</definedName>
    <definedName name="_Pow1">#REF!</definedName>
    <definedName name="_Pow2">#REF!</definedName>
    <definedName name="_Pow3">#REF!</definedName>
    <definedName name="_r">'[28]specyfikacje oznaczenia'!$B$20</definedName>
    <definedName name="_REPER">'[26]ceny jedn rycz'!$G$173</definedName>
    <definedName name="_rok2003">'[29]2003'!$A$10:$C$33</definedName>
    <definedName name="_rok2004">'[29]2004'!$A$10:$C$41</definedName>
    <definedName name="_rok2005">'[29]2005'!$A$9:$F$67</definedName>
    <definedName name="_rr" localSheetId="13">_W58K5</definedName>
    <definedName name="_rr" localSheetId="14">_W58K5</definedName>
    <definedName name="_rr" localSheetId="15">_W58K5</definedName>
    <definedName name="_rr" localSheetId="16">_W58K5</definedName>
    <definedName name="_rr" localSheetId="17">_W58K5</definedName>
    <definedName name="_rr" localSheetId="18">_W58K5</definedName>
    <definedName name="_rr" localSheetId="19">_W58K5</definedName>
    <definedName name="_rr" localSheetId="20">_W58K5</definedName>
    <definedName name="_rr" localSheetId="21">_W58K5</definedName>
    <definedName name="_rr" localSheetId="23">_W58K5</definedName>
    <definedName name="_rr" localSheetId="3">_W58K5</definedName>
    <definedName name="_rr" localSheetId="4">_W58K5</definedName>
    <definedName name="_rr" localSheetId="5">_W58K5</definedName>
    <definedName name="_rr" localSheetId="6">_W58K5</definedName>
    <definedName name="_rr" localSheetId="7">_W58K5</definedName>
    <definedName name="_rr" localSheetId="8">_W58K5</definedName>
    <definedName name="_rr" localSheetId="9">_W58K5</definedName>
    <definedName name="_rr" localSheetId="10">_W58K5</definedName>
    <definedName name="_rr" localSheetId="11">_W58K5</definedName>
    <definedName name="_rr" localSheetId="12">_W58K5</definedName>
    <definedName name="_rr">_W58K5</definedName>
    <definedName name="_rur1">[17]Ceny!$B$166</definedName>
    <definedName name="_rur2">[17]Ceny!$B$167</definedName>
    <definedName name="_SCHODY_I_PORĘCZ">'[26]ceny jedn rycz'!$G$101</definedName>
    <definedName name="_se1">'[5]specyfikacje oznaczenia'!$B$39</definedName>
    <definedName name="_se2">'[6]specyfikacje oznaczenia'!$B$40</definedName>
    <definedName name="_se3">'[5]specyfikacje oznaczenia'!$B$41</definedName>
    <definedName name="_Table1_In1" hidden="1">#REF!</definedName>
    <definedName name="_Table1_In11" hidden="1">#REF!</definedName>
    <definedName name="_Table1_In2" hidden="1">#REF!</definedName>
    <definedName name="_Table1_Out" hidden="1">#REF!</definedName>
    <definedName name="_UMOCNIENIE_KOSTKA_BETONOWA">'[26]ceny jedn rycz'!$G$111</definedName>
    <definedName name="_UMOCNIENIE_KOSTKA_KAMIENNA">'[26]ceny jedn rycz'!$G$123</definedName>
    <definedName name="_UMOCNIENIE_MATĄ_Z_HUMUSOWANIEM">'[26]ceny jedn rycz'!$G$149</definedName>
    <definedName name="_UMOCNIENIE_PŁYTAMI_MEBA">'[26]ceny jedn rycz'!$G$141</definedName>
    <definedName name="_UMOCNIENIE_PŁYTAMI_YOUMB">'[26]ceny jedn rycz'!$G$132</definedName>
    <definedName name="_UMOCNIENIE_SIATKĄ_Z_PIASKIEM_I_ŻWIREM">'[26]ceny jedn rycz'!$G$157</definedName>
    <definedName name="_wd1">'[17]o1_3-01_WD-1'!$M$486</definedName>
    <definedName name="_WD10">[13]WA12!#REF!</definedName>
    <definedName name="_wd11">'[17]o1_3-16_WD-11'!$M$482</definedName>
    <definedName name="_WD2">#REF!</definedName>
    <definedName name="_wd233">#REF!</definedName>
    <definedName name="_wd3">'[17]o1_3-04_WD-3'!$M$516</definedName>
    <definedName name="_wd4">'[17]o1_3-05_WD-4'!$M$485</definedName>
    <definedName name="_wd5">'[17]o1_3-06_WD-5'!$M$508</definedName>
    <definedName name="_wd6">'[17]o1_3-07_WD-6'!$M$495</definedName>
    <definedName name="_wd7">'[17]o1_3-09_WD-7'!$M$506</definedName>
    <definedName name="_wd8">'[17]o1_3-11_WD-8_'!$M$478</definedName>
    <definedName name="_wd9">'[17]o1_3-13_WD-9_'!$M$520</definedName>
    <definedName name="_ws2">#REF!</definedName>
    <definedName name="_ws3">#REF!</definedName>
    <definedName name="_ww1">#REF!</definedName>
    <definedName name="_ww3">#REF!</definedName>
    <definedName name="_ww5">#REF!</definedName>
    <definedName name="_zb1">[30]beton!$J$40</definedName>
    <definedName name="_ZBROJENIE">'[26]ceny jedn rycz'!$G$9</definedName>
    <definedName name="a">#REF!</definedName>
    <definedName name="A.">#REF!</definedName>
    <definedName name="a___1">[31]most!#REF!</definedName>
    <definedName name="a_kork">#REF!</definedName>
    <definedName name="a_piet">#REF!</definedName>
    <definedName name="a_wroc">#REF!</definedName>
    <definedName name="aa">'[5]specyfikacje oznaczenia'!$B$37</definedName>
    <definedName name="aaa" hidden="1">#REF!</definedName>
    <definedName name="aaa___0">#REF!</definedName>
    <definedName name="aaaa" hidden="1">#REF!</definedName>
    <definedName name="aaaaaa" hidden="1">#REF!</definedName>
    <definedName name="aaaaaaaaaaa">#REF!</definedName>
    <definedName name="aaaaaaaaaaa_2">#REF!</definedName>
    <definedName name="aaaaaaaaaaa_6">#REF!</definedName>
    <definedName name="aaaaaaaaaaaaaa" hidden="1">#REF!</definedName>
    <definedName name="AATITEL">[32]Mastertabelle!$A$12</definedName>
    <definedName name="abc">#REF!</definedName>
    <definedName name="abizol">[33]Cj!$E$68</definedName>
    <definedName name="abizolx2">[33]Cj!$E$69</definedName>
    <definedName name="AccessDatabase" hidden="1">"D:\Budżety\kontrakty\MARŻA_PLAN.mdb"</definedName>
    <definedName name="ADADASDADADAS">#REF!</definedName>
    <definedName name="ADOBE">7800+500</definedName>
    <definedName name="agshjga" hidden="1">#REF!</definedName>
    <definedName name="ahsh">#REF!</definedName>
    <definedName name="akr">[17]Ceny!$B$57</definedName>
    <definedName name="akwiz">#REF!</definedName>
    <definedName name="akwizycja">#REF!</definedName>
    <definedName name="akwizycja_p">#REF!</definedName>
    <definedName name="ambpg1">'[34]zestawienie-materialyrobocizna'!$B$10</definedName>
    <definedName name="AMSTR">(53633.64-40184.6)/12</definedName>
    <definedName name="AMURZ">#REF!-89235.715-1120.75</definedName>
    <definedName name="AMURZ1">#REF!-(26717.11-15928.3)/12</definedName>
    <definedName name="AMWNM">(4370995.9-3300167.32)/12</definedName>
    <definedName name="anscount" hidden="1">1</definedName>
    <definedName name="antygraffiti">[26]ceny!$D$112</definedName>
    <definedName name="antykorozja_betonu_elastyczna_min">[26]ceny!$D$110</definedName>
    <definedName name="antykorozja_betonu_elastyczna_podyższona">[26]ceny!$D$111</definedName>
    <definedName name="antykorozja_betonu_sztywna">[26]ceny!$D$109</definedName>
    <definedName name="AP">#REF!</definedName>
    <definedName name="apasa" hidden="1">#REF!</definedName>
    <definedName name="apo">[35]Tablas!$A$5:$B$9</definedName>
    <definedName name="APO_2" hidden="1">#REF!</definedName>
    <definedName name="apoo" hidden="1">#REF!</definedName>
    <definedName name="apska" hidden="1">#REF!</definedName>
    <definedName name="as">#REF!</definedName>
    <definedName name="as_2">#REF!</definedName>
    <definedName name="ASDASDASDADSASd">#REF!</definedName>
    <definedName name="asdf" localSheetId="13">_W58K5</definedName>
    <definedName name="asdf" localSheetId="14">_W58K5</definedName>
    <definedName name="asdf" localSheetId="15">_W58K5</definedName>
    <definedName name="asdf" localSheetId="16">_W58K5</definedName>
    <definedName name="asdf" localSheetId="17">_W58K5</definedName>
    <definedName name="asdf" localSheetId="18">_W58K5</definedName>
    <definedName name="asdf" localSheetId="19">_W58K5</definedName>
    <definedName name="asdf" localSheetId="20">_W58K5</definedName>
    <definedName name="asdf" localSheetId="21">_W58K5</definedName>
    <definedName name="asdf" localSheetId="23">_W58K5</definedName>
    <definedName name="asdf" localSheetId="3">_W58K5</definedName>
    <definedName name="asdf" localSheetId="4">_W58K5</definedName>
    <definedName name="asdf" localSheetId="5">_W58K5</definedName>
    <definedName name="asdf" localSheetId="6">_W58K5</definedName>
    <definedName name="asdf" localSheetId="7">_W58K5</definedName>
    <definedName name="asdf" localSheetId="8">_W58K5</definedName>
    <definedName name="asdf" localSheetId="9">_W58K5</definedName>
    <definedName name="asdf" localSheetId="10">_W58K5</definedName>
    <definedName name="asdf" localSheetId="11">_W58K5</definedName>
    <definedName name="asdf" localSheetId="12">_W58K5</definedName>
    <definedName name="asdf">_W58K5</definedName>
    <definedName name="asdwed">#REF!</definedName>
    <definedName name="aspka">[36]Tablas!$C$5:$C$6</definedName>
    <definedName name="aspka_2">[37]Tablas!$C$5:$C$6</definedName>
    <definedName name="aspka_6">[36]Tablas!$C$5:$C$6</definedName>
    <definedName name="ats">#REF!</definedName>
    <definedName name="attyki_membrana">[33]Cj!$E$64</definedName>
    <definedName name="attyki_welna">[33]Cj!$E$63</definedName>
    <definedName name="Autor">#REF!</definedName>
    <definedName name="avsdv">#REF!</definedName>
    <definedName name="az">#REF!</definedName>
    <definedName name="az_2">#REF!</definedName>
    <definedName name="b">'[5]specyfikacje oznaczenia'!$B$6</definedName>
    <definedName name="b___1">[31]most!#REF!</definedName>
    <definedName name="b_10">[38]beton!$E$32</definedName>
    <definedName name="b_12.15">[39]materiały!$F$12</definedName>
    <definedName name="b_15">[38]beton!$E$33</definedName>
    <definedName name="b_16.20">[39]materiały!$F$21</definedName>
    <definedName name="b_17_5">#REF!</definedName>
    <definedName name="b_2_5">#REF!</definedName>
    <definedName name="b_20">[38]beton!$E$34</definedName>
    <definedName name="b_200">#REF!</definedName>
    <definedName name="b_20a">#REF!</definedName>
    <definedName name="B_21">#REF!</definedName>
    <definedName name="b_25">[38]beton!$E$35</definedName>
    <definedName name="b_25_pal">#REF!</definedName>
    <definedName name="b_30">[38]beton!$E$36</definedName>
    <definedName name="b_30_b">[40]Zelbet!$E$36</definedName>
    <definedName name="b_30_k">[38]beton!$E$37</definedName>
    <definedName name="b_30_m">[41]Zelbet!#REF!</definedName>
    <definedName name="b_30_pal">[42]beton!#REF!</definedName>
    <definedName name="b_30_zw">#REF!</definedName>
    <definedName name="b_35">[38]beton!$E$38</definedName>
    <definedName name="b_35_zwir">#REF!</definedName>
    <definedName name="b_37">[43]beton!$E$37</definedName>
    <definedName name="b_40">[38]beton!$E$39</definedName>
    <definedName name="b_40_baz">#REF!</definedName>
    <definedName name="b_40_d">[44]Zelbet!$E$39</definedName>
    <definedName name="b_45">[38]beton!$E$40</definedName>
    <definedName name="b_50">[38]beton!$E$41</definedName>
    <definedName name="B_6_9">#REF!</definedName>
    <definedName name="b_60">[38]beton!$E$42</definedName>
    <definedName name="b_7.5">[45]beton!$E$31</definedName>
    <definedName name="b_7_5">#REF!</definedName>
    <definedName name="b_7_5_1">#REF!</definedName>
    <definedName name="b_75">#REF!</definedName>
    <definedName name="b_85">#REF!</definedName>
    <definedName name="B10c">[46]pośrednie!#REF!</definedName>
    <definedName name="B10z">[46]pośrednie!#REF!</definedName>
    <definedName name="B30M">[46]pośrednie!#REF!</definedName>
    <definedName name="B30z">[46]pośrednie!#REF!</definedName>
    <definedName name="B40M">[46]pośrednie!#REF!</definedName>
    <definedName name="B40z">[46]pośrednie!#REF!</definedName>
    <definedName name="b7.5">#REF!</definedName>
    <definedName name="BABABA" hidden="1">#REF!</definedName>
    <definedName name="bal">[17]Ceny!$B$26</definedName>
    <definedName name="bala">[17]Ceny!#REF!</definedName>
    <definedName name="bals">[17]Ceny!#REF!</definedName>
    <definedName name="balustrada">#REF!</definedName>
    <definedName name="balustrada_na_murach_materiał">[26]balustrady!$G$17</definedName>
    <definedName name="balustrada_na_murach_montaż">[26]balustrady!$H$17</definedName>
    <definedName name="balustrada_pas_dzielący_L_210cm_materiał">[26]balustrady!$G$6</definedName>
    <definedName name="balustrada_pas_dzielący_L_210cm_montaż">[26]balustrady!$H$6</definedName>
    <definedName name="balustrada_pas_dzielący_L_250cm_materiał">[26]balustrady!$G$7</definedName>
    <definedName name="balustrada_pas_dzielący_L_250cm_montaż">[26]balustrady!$H$7</definedName>
    <definedName name="balustrada_pas_dzielący_L_380cm_materiał">[26]balustrady!$G$8</definedName>
    <definedName name="balustrada_pas_dzielący_L_380cm_montaż">[26]balustrady!$H$8</definedName>
    <definedName name="balustrada_szczeblinkowa_H_110cm_materiał">[26]balustrady!$G$12</definedName>
    <definedName name="balustrada_szczeblinkowa_H_110cm_montaż">[26]balustrady!$H$12</definedName>
    <definedName name="balustrada_szczeblinkowa_H_120cm_materiał">[26]balustrady!$G$13</definedName>
    <definedName name="balustrada_szczeblinkowa_H_120cm_montaż">[26]balustrady!$H$13</definedName>
    <definedName name="Balustrady">400</definedName>
    <definedName name="bar">[17]Ceny!$B$79</definedName>
    <definedName name="bariera">#REF!</definedName>
    <definedName name="bariera_H2_W2_H_110cm_materiał">'[26]bariery-oferty'!$N$31</definedName>
    <definedName name="bariera_H2_W2_H_110cm_montaż">'[26]bariery-oferty'!$O$31</definedName>
    <definedName name="bariera_H2_W4_niska_materiał">'[26]bariery-oferty'!$N$30</definedName>
    <definedName name="bariera_H2_W4_niska_montaż">'[26]bariery-oferty'!$O$30</definedName>
    <definedName name="barieroporęcz">#REF!</definedName>
    <definedName name="bark">[17]Ceny!#REF!</definedName>
    <definedName name="barp">[17]Ceny!$B$80</definedName>
    <definedName name="_xlnm.Database">#REF!</definedName>
    <definedName name="BBTITEL">[32]Mastertabelle!$A$25</definedName>
    <definedName name="be_be">[38]beton!$K$17</definedName>
    <definedName name="be_fo">[38]beton!$K$16</definedName>
    <definedName name="be_fp">[38]beton!$K$15</definedName>
    <definedName name="be_pf">[38]beton!$K$13</definedName>
    <definedName name="be_pl">[38]beton!$K$18</definedName>
    <definedName name="be_sc">[38]beton!$K$14</definedName>
    <definedName name="be_sc.">#REF!</definedName>
    <definedName name="be_sch">[38]beton!$K$19</definedName>
    <definedName name="be_sch.">#REF!</definedName>
    <definedName name="be_so">#REF!</definedName>
    <definedName name="be_so.">#REF!</definedName>
    <definedName name="be_sp">#REF!</definedName>
    <definedName name="be_sp.">#REF!</definedName>
    <definedName name="be_st">#REF!</definedName>
    <definedName name="be_st.">#REF!</definedName>
    <definedName name="be_stf">[38]beton!$K$12</definedName>
    <definedName name="be_stf.">#REF!</definedName>
    <definedName name="beczka">[26]ceny!$D$65</definedName>
    <definedName name="Belki">[33]żelbet!$AM$334</definedName>
    <definedName name="Belki_2">[33]żelbet!$AM$336</definedName>
    <definedName name="bestw">#REF!</definedName>
    <definedName name="beton">[47]Żelbet!$E$35</definedName>
    <definedName name="Beton_B_45">'[48]ceny betonów'!$C$8</definedName>
    <definedName name="Beton_fundamentu">800</definedName>
    <definedName name="Beton_niekonstrukcyjny">350</definedName>
    <definedName name="Beton_podpór">900</definedName>
    <definedName name="Beton_prefabrykatu">2000</definedName>
    <definedName name="Beton_samozagęszczalny">1000</definedName>
    <definedName name="beton20">'[34]zestawienie-materialyrobocizna'!$B$9</definedName>
    <definedName name="Beton40">'[34]zestawienie-materialyrobocizna'!$B$6</definedName>
    <definedName name="bh_25">[45]beton!$E$37</definedName>
    <definedName name="bh_30">[45]beton!$E$39</definedName>
    <definedName name="Biegi_gr_15">[33]żelbet!$AM$361</definedName>
    <definedName name="Biegi_gr_20">[33]żelbet!$AM$366</definedName>
    <definedName name="bl_bet_12">[33]mury!$M$208</definedName>
    <definedName name="bl_bet_25">[33]mury!$M$202</definedName>
    <definedName name="bl_bet_38">[33]mury!$M$205</definedName>
    <definedName name="blacha_aluminium">[33]Cj!$E$111</definedName>
    <definedName name="blacha_dach">[33]Cj!$E$60</definedName>
    <definedName name="blacha_dach_1">[33]Cj!$E$61</definedName>
    <definedName name="blacha_ocynk">[33]Cj!$E$107</definedName>
    <definedName name="blacha_tytan">[33]Cj!$E$110</definedName>
    <definedName name="bmat">[17]Ceny!$B$162</definedName>
    <definedName name="bnsdfbsdifbsd">#REF!</definedName>
    <definedName name="brak">'[49]448+435'!$A$1:$H$53</definedName>
    <definedName name="bruk1">[17]Ceny!$B$22</definedName>
    <definedName name="bst">[50]Współczynniki!$H$4</definedName>
    <definedName name="bud">#REF!</definedName>
    <definedName name="budowa">[51]START!$J$29</definedName>
    <definedName name="BuiltIn_Consolidate_Area___0___0">0</definedName>
    <definedName name="BuiltIn_Print_Area">#REF!</definedName>
    <definedName name="BuiltIn_Print_Titles">#REF!</definedName>
    <definedName name="bw">[50]Współczynniki!$H$6</definedName>
    <definedName name="c___1">[31]most!#REF!</definedName>
    <definedName name="C__37">'[52]19'!$D$43</definedName>
    <definedName name="C_10">'[52]19'!$D$41</definedName>
    <definedName name="C_12_15">[26]ceny!$D$42</definedName>
    <definedName name="C_20_25">[26]ceny!$D$43</definedName>
    <definedName name="C_25_30">[26]ceny!$D$44</definedName>
    <definedName name="C_25_30_pale_wielk">[26]ceny!$D$41</definedName>
    <definedName name="C_30_37">[26]ceny!$D$45</definedName>
    <definedName name="C_35_45">[26]ceny!$D$46</definedName>
    <definedName name="C_40_50">[26]ceny!$D$47</definedName>
    <definedName name="C_50_60">[26]ceny!$D$48</definedName>
    <definedName name="ca">#REF!</definedName>
    <definedName name="ca_10">[53]rozbiórka!$C$158</definedName>
    <definedName name="ca_7">[53]rozbiórka!$C$159</definedName>
    <definedName name="ca_9">[53]rozbiórka!$C$160</definedName>
    <definedName name="cał">[54]Współczynniki!$I$3</definedName>
    <definedName name="cap">#REF!</definedName>
    <definedName name="cb_15">[53]rozbiórka!$C$147</definedName>
    <definedName name="cb_20">[53]rozbiórka!$C$148</definedName>
    <definedName name="cb_25">[53]rozbiórka!$C$149</definedName>
    <definedName name="CBWorkbookPriority" hidden="1">-1910156106</definedName>
    <definedName name="cccc">NA()</definedName>
    <definedName name="CCTITEL">[32]Mastertabelle!$A$49</definedName>
    <definedName name="ceg_dziur6">[33]mury!$M$119</definedName>
    <definedName name="ceg_peł12">[33]mury!$M$113</definedName>
    <definedName name="ceg_peł25">[33]mury!$M$110</definedName>
    <definedName name="ceg_peł38">[33]mury!$M$107</definedName>
    <definedName name="ceg_peł6">[33]mury!$M$116</definedName>
    <definedName name="cement">[55]materiały!$B$265</definedName>
    <definedName name="Cena_Sprzedaży">#REF!</definedName>
    <definedName name="cfa">[17]Ceny!$B$152</definedName>
    <definedName name="cfa_1000">#REF!</definedName>
    <definedName name="cfa_500">#REF!</definedName>
    <definedName name="cfa_600">#REF!</definedName>
    <definedName name="cfa_700">#REF!</definedName>
    <definedName name="cfa_800">#REF!</definedName>
    <definedName name="CHARTOWO">#REF!</definedName>
    <definedName name="CHARTOWO_WYK">#REF!</definedName>
    <definedName name="chf">#REF!</definedName>
    <definedName name="chf.">#REF!</definedName>
    <definedName name="chu">[17]Ceny!$Q$9</definedName>
    <definedName name="Chudy_beton_B10">[33]żelbet!$AM$401</definedName>
    <definedName name="chudziak">#REF!</definedName>
    <definedName name="chudziak_wbud">[56]Definicje!$B$21</definedName>
    <definedName name="cios">#REF!</definedName>
    <definedName name="ciosy">[57]bet_zbr!$P$19</definedName>
    <definedName name="cokolik_1">'[33]Płytki gresowe i ceramiczne'!$G$131</definedName>
    <definedName name="cokolik_gres_R">[33]Cj!$E$76</definedName>
    <definedName name="cpb_10">[53]rozbiórka!$C$152</definedName>
    <definedName name="cpb_12">[53]rozbiórka!$C$151</definedName>
    <definedName name="cpb_16">[53]rozbiórka!$C$153</definedName>
    <definedName name="cpb_20">[53]rozbiórka!$C$154</definedName>
    <definedName name="cpb_25">[53]rozbiórka!$C$155</definedName>
    <definedName name="Criteria">[14]Tablas!$C$5:$C$6</definedName>
    <definedName name="csdf">#REF!</definedName>
    <definedName name="czarny">'[34]zestawienie-materialyrobocizna'!$B$12</definedName>
    <definedName name="czas">#REF!</definedName>
    <definedName name="czas1">#REF!</definedName>
    <definedName name="Czas10">[58]Zestawienie!#REF!</definedName>
    <definedName name="Czas8">[58]Zestawienie!#REF!</definedName>
    <definedName name="Czas9">[58]Zestawienie!#REF!</definedName>
    <definedName name="cztero_ośka">[26]ceny!$D$67</definedName>
    <definedName name="CZYNSZBD">25*4*4.4</definedName>
    <definedName name="CZYNSZMS">22*3*4.4</definedName>
    <definedName name="CZYNSZNS">2300*12/10</definedName>
    <definedName name="CZYNSZWR">16*11*4.4</definedName>
    <definedName name="d">'[5]specyfikacje oznaczenia'!$B$8</definedName>
    <definedName name="D.01.03.04">#REF!</definedName>
    <definedName name="d___0">#REF!</definedName>
    <definedName name="da" hidden="1">#REF!</definedName>
    <definedName name="dachrockmax20">[33]Cj!$E$88</definedName>
    <definedName name="dal" hidden="1">#REF!</definedName>
    <definedName name="dane">#REF!</definedName>
    <definedName name="dane.">#REF!</definedName>
    <definedName name="DANE_CASHFLOW">[59]Harmonogram!$Y$124</definedName>
    <definedName name="DANE_LABOUR">[59]Harmonogram!$CB$160</definedName>
    <definedName name="dant">[17]Ceny!#REF!</definedName>
    <definedName name="Data">#REF!</definedName>
    <definedName name="DATA___0">#REF!</definedName>
    <definedName name="DATA_1">#REF!</definedName>
    <definedName name="DATA_2">#REF!</definedName>
    <definedName name="DATA_3">#REF!</definedName>
    <definedName name="DATA_6">#REF!</definedName>
    <definedName name="DATA_7">#REF!</definedName>
    <definedName name="data1">#REF!</definedName>
    <definedName name="DATA2">#REF!</definedName>
    <definedName name="Database">#REF!</definedName>
    <definedName name="datas">#REF!</definedName>
    <definedName name="DATATATAT">#REF!</definedName>
    <definedName name="Datban122001">#REF!</definedName>
    <definedName name="Daten">#REF!</definedName>
    <definedName name="dbla">[17]Ceny!#REF!</definedName>
    <definedName name="dd" hidden="1">#REF!</definedName>
    <definedName name="ddd">#REF!</definedName>
    <definedName name="ddee" hidden="1">#REF!</definedName>
    <definedName name="DDTITEL">[32]Mastertabelle!$A$36</definedName>
    <definedName name="DELEGACJE">12000/12</definedName>
    <definedName name="dem">#REF!</definedName>
    <definedName name="desb">[17]Ceny!#REF!</definedName>
    <definedName name="desk_fil_wd1">[57]deskowanie!$J$12</definedName>
    <definedName name="desk_fil_wd2">[57]deskowanie!$J$28</definedName>
    <definedName name="desk_pl_wd1">[57]deskowanie!$J$13</definedName>
    <definedName name="desk_pl_wd2">[57]deskowanie!$J$29</definedName>
    <definedName name="desk_prz_wd1">[57]deskowanie!$J$11</definedName>
    <definedName name="desk_prz_wd2">[57]deskowanie!$J$27</definedName>
    <definedName name="deska_600">'[26]ceny jedn rycz'!$G$13</definedName>
    <definedName name="deska_700">'[26]ceny jedn rycz'!$G$24</definedName>
    <definedName name="DĘBIEC_WYK">#REF!</definedName>
    <definedName name="df">#REF!</definedName>
    <definedName name="dfff">#REF!</definedName>
    <definedName name="dfg">[60]Żelbet!$L$24</definedName>
    <definedName name="dfgh">#REF!</definedName>
    <definedName name="dgfdgfgf">#REF!</definedName>
    <definedName name="DIRTITEL">[32]Mastertabelle!$A$79</definedName>
    <definedName name="dkk">#REF!</definedName>
    <definedName name="dm">#REF!</definedName>
    <definedName name="dnap">[17]Ceny!#REF!</definedName>
    <definedName name="do_łożysk">#REF!</definedName>
    <definedName name="Do_mb_pala">#REF!</definedName>
    <definedName name="Dodatkowy_Sprzęt">[61]Zestawienie!$C$20</definedName>
    <definedName name="dogeszczenie">[33]Cj!$E$127</definedName>
    <definedName name="dojpfsdiopgjopw">[62]Opcje!$B$2</definedName>
    <definedName name="dokumentacja">#REF!</definedName>
    <definedName name="dola">#REF!</definedName>
    <definedName name="dołożysk">#REF!</definedName>
    <definedName name="dostali">#REF!</definedName>
    <definedName name="dren_podłużny">#REF!</definedName>
    <definedName name="drenaż_płyty_pomostu">[26]ceny!$D$82</definedName>
    <definedName name="Drenaż100">60</definedName>
    <definedName name="drenf">[17]Ceny!$B$13</definedName>
    <definedName name="drenp">[17]Ceny!$B$70</definedName>
    <definedName name="drenpłyty">#REF!</definedName>
    <definedName name="drenprzyczółka">#REF!</definedName>
    <definedName name="drobne_elem_stalowe_rurki_płyty_przejściowe">[26]ceny!$D$92</definedName>
    <definedName name="droga">#REF!</definedName>
    <definedName name="drogi">#REF!</definedName>
    <definedName name="drz">[17]Ceny!$I$169</definedName>
    <definedName name="ds">[17]Ceny!#REF!</definedName>
    <definedName name="ds.">[17]Ceny!#REF!</definedName>
    <definedName name="dsm">[17]Ceny!$B$184</definedName>
    <definedName name="dwcvdw">#REF!</definedName>
    <definedName name="dyb_32_6">#REF!</definedName>
    <definedName name="dybel_32_0.4">#REF!</definedName>
    <definedName name="dybel_40_0.4">#REF!</definedName>
    <definedName name="dybel_40_0.66">#REF!</definedName>
    <definedName name="dyble_25">#REF!</definedName>
    <definedName name="dylatacja_bitumiczna">#REF!</definedName>
    <definedName name="dylatacja_pionowa">#REF!</definedName>
    <definedName name="dylg">[17]Ceny!#REF!</definedName>
    <definedName name="dylp">[17]Ceny!$B$78</definedName>
    <definedName name="dyls">[17]Ceny!$B$75</definedName>
    <definedName name="dyls1">[17]Ceny!$B$77</definedName>
    <definedName name="dynamiczna">'[63]Wzmocnienia '!$L$61</definedName>
    <definedName name="dzial_fin">#REF!</definedName>
    <definedName name="dzial_oper">#REF!</definedName>
    <definedName name="Dzielnik_drogi">#REF!</definedName>
    <definedName name="Dzielnik_mosty">#REF!</definedName>
    <definedName name="dziennie">#REF!</definedName>
    <definedName name="e">'[5]specyfikacje oznaczenia'!$B$9</definedName>
    <definedName name="e_2">#REF!</definedName>
    <definedName name="e_3">#REF!</definedName>
    <definedName name="e_6">#REF!</definedName>
    <definedName name="e_wlod">#REF!</definedName>
    <definedName name="ecxel_print">#REF!</definedName>
    <definedName name="ed">[64]Współczynniki!$D$13</definedName>
    <definedName name="eeee">#REF!</definedName>
    <definedName name="eeee_2">#REF!</definedName>
    <definedName name="eeee_6">#REF!</definedName>
    <definedName name="EEEEEE">#REF!</definedName>
    <definedName name="EETITEL">[32]Mastertabelle!$A$68</definedName>
    <definedName name="efffee" hidden="1">#REF!</definedName>
    <definedName name="eiro">#REF!</definedName>
    <definedName name="ekr">'[65]specyfikacje oznaczenia'!$B$32</definedName>
    <definedName name="eleke">#REF!</definedName>
    <definedName name="eleke_2">#REF!</definedName>
    <definedName name="eleke_6">#REF!</definedName>
    <definedName name="Element">#REF!</definedName>
    <definedName name="ElementRobót">#REF!</definedName>
    <definedName name="Elementy">#REF!</definedName>
    <definedName name="ENERGET">#REF!</definedName>
    <definedName name="EP">#REF!</definedName>
    <definedName name="epepe">#REF!</definedName>
    <definedName name="epepe_2">#REF!</definedName>
    <definedName name="epepe_6">#REF!</definedName>
    <definedName name="epoxydowa">#REF!</definedName>
    <definedName name="eqwrg">#REF!</definedName>
    <definedName name="er">'[66]ENERGETYKA wn _220_'!#REF!</definedName>
    <definedName name="espa?a" hidden="1">#REF!</definedName>
    <definedName name="españa" hidden="1">#REF!</definedName>
    <definedName name="EU">#REF!</definedName>
    <definedName name="eur">#REF!</definedName>
    <definedName name="eur.">#REF!</definedName>
    <definedName name="euro">[67]KO!$G$160</definedName>
    <definedName name="euro1">[33]BILL!$R$7</definedName>
    <definedName name="euro2">[33]BILL!$Z$7</definedName>
    <definedName name="europlonie">[68]RZO!$L$5</definedName>
    <definedName name="europodwykonawcy">#REF!</definedName>
    <definedName name="ew">'[66]Obiekt nr 1 w km 4_050_53 '!#REF!</definedName>
    <definedName name="ewa_wlod">#REF!</definedName>
    <definedName name="excel">#REF!</definedName>
    <definedName name="Excel_BuiltIn__FilterDatabase_1">"$#ODWOŁANIE.$B$2:$K$188"</definedName>
    <definedName name="Excel_BuiltIn__FilterDatabase_10">"$#ODWOŁANIE.$B$1:$B$5"</definedName>
    <definedName name="Excel_BuiltIn__FilterDatabase_11">"$#ODWOŁANIE.$B$1:$B$5"</definedName>
    <definedName name="Excel_BuiltIn__FilterDatabase_13">"$#ODWOŁANIE.$B$1:$B$16"</definedName>
    <definedName name="Excel_BuiltIn__FilterDatabase_15">#N/A</definedName>
    <definedName name="Excel_BuiltIn__FilterDatabase_18">"$#ODWOŁANIE.$B$1:$B$2"</definedName>
    <definedName name="Excel_BuiltIn__FilterDatabase_2">#REF!</definedName>
    <definedName name="Excel_BuiltIn__FilterDatabase_20">"$#ODWOŁANIE.$B$1:$B$2"</definedName>
    <definedName name="Excel_BuiltIn__FilterDatabase_21">'[69]ENERGETYKA wn _220_'!#REF!</definedName>
    <definedName name="Excel_BuiltIn__FilterDatabase_28">'[69]Obiekt nr 1 w km 4_050_53 '!#REF!</definedName>
    <definedName name="Excel_BuiltIn__FilterDatabase_29">'[69]Obiekt nr 2 w km 5_451_91 '!#REF!</definedName>
    <definedName name="Excel_BuiltIn__FilterDatabase_3">#REF!</definedName>
    <definedName name="Excel_BuiltIn__FilterDatabase_30">'[69]Obiekt nr 3 w km 6_427_80 '!#REF!</definedName>
    <definedName name="Excel_BuiltIn__FilterDatabase_31">'[69]Obiekt nr 4 w km 9_339_09'!#REF!</definedName>
    <definedName name="Excel_BuiltIn__FilterDatabase_32">'[69]Obiekt nr 5 w km 10_005_54 '!#REF!</definedName>
    <definedName name="Excel_BuiltIn__FilterDatabase_33">'[69]Obiekt nr 6 w km 10_836_34 '!#REF!</definedName>
    <definedName name="Excel_BuiltIn__FilterDatabase_34">'[69]Obiekt nr 7 w km 12_622_09 '!#REF!</definedName>
    <definedName name="Excel_BuiltIn__FilterDatabase_35">"$#ODWOŁANIE.$C$1:$C$2"</definedName>
    <definedName name="Excel_BuiltIn__FilterDatabase_36">'[69]Obiekt nr 9 w km 14_149_26 '!#REF!</definedName>
    <definedName name="Excel_BuiltIn__FilterDatabase_37">'[69]Obiekt nr 10 w km 14_460_12 '!#REF!</definedName>
    <definedName name="Excel_BuiltIn__FilterDatabase_38">'[69]Obiekt nr 11 w km 15_081_32 '!#REF!</definedName>
    <definedName name="Excel_BuiltIn__FilterDatabase_4">#REF!</definedName>
    <definedName name="Excel_BuiltIn__FilterDatabase_43">"$#ODWOŁANIE.$#ODWOŁANIE$#ODWOŁANIE:$#ODWOŁANIE$#ODWOŁANIE"</definedName>
    <definedName name="Excel_BuiltIn__FilterDatabase_52">"$#ODWOŁANIE.$F$1:$F$2"</definedName>
    <definedName name="Excel_BuiltIn__FilterDatabase_8">"$#ODWOŁANIE.$B$1:$B$16"</definedName>
    <definedName name="Excel_BuiltIn__FilterDatabase_8_1">"$#ODWOŁANIE.$B$1:$K$2"</definedName>
    <definedName name="Excel_BuiltIn__FilterDatabase_9">"$#ODWOŁANIE.$B$1:$B$2"</definedName>
    <definedName name="Excel_BuiltIn_Criteria">[70]Tablas!$C$5:$C$6</definedName>
    <definedName name="Excel_BuiltIn_Criteria_0">[14]Tablas!$C$5:$C$6</definedName>
    <definedName name="Excel_BuiltIn_Criteria_2">[14]APO!$C$5:$C$6</definedName>
    <definedName name="Excel_BuiltIn_Criteria_3">[70]Tablas!$C$5:$C$6</definedName>
    <definedName name="Excel_BuiltIn_Criteria_4">[70]Tablas!$C$5:$C$6</definedName>
    <definedName name="Excel_BuiltIn_Database">#REF!</definedName>
    <definedName name="Excel_BuiltIn_Database_0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__0">#N/A</definedName>
    <definedName name="Excel_BuiltIn_Print_Area_1_1_1_1_1">#REF!</definedName>
    <definedName name="Excel_BuiltIn_Print_Area_1_1_1_1_1___0">#N/A</definedName>
    <definedName name="Excel_BuiltIn_Print_Area_1_1_1_1_1_1">#REF!</definedName>
    <definedName name="Excel_BuiltIn_Print_Area_1_1_1_1_1_1___0">#N/A</definedName>
    <definedName name="Excel_BuiltIn_Print_Area_1_1_1_1_1_1_1">#REF!</definedName>
    <definedName name="Excel_BuiltIn_Print_Area_1_1_1_1_1_1_1___0">#N/A</definedName>
    <definedName name="Excel_BuiltIn_Print_Area_1_1_1_1_1_1_1_1">#REF!</definedName>
    <definedName name="Excel_BuiltIn_Print_Area_1_1_1_1_1_1_1_1___0">#N/A</definedName>
    <definedName name="Excel_BuiltIn_Print_Area_1_1_1_1_1_1_1_1_1">#REF!</definedName>
    <definedName name="Excel_BuiltIn_Print_Area_1_1_1_1_1_1_1_1_1___0">#N/A</definedName>
    <definedName name="Excel_BuiltIn_Print_Area_1_1_1_1_1_1_1_1_1_1">#REF!</definedName>
    <definedName name="Excel_BuiltIn_Print_Area_1_1_1_1_1_1_1_1_1_1___0">#N/A</definedName>
    <definedName name="Excel_BuiltIn_Print_Area_1_1_1_1_1_1_1_1_1_1_1">#REF!</definedName>
    <definedName name="Excel_BuiltIn_Print_Area_1_1_1_1_1_1_1_1_1_1_1___0">#N/A</definedName>
    <definedName name="Excel_BuiltIn_Print_Area_1_1_1_1_1_1_1_1_1_1_1_1">#REF!</definedName>
    <definedName name="Excel_BuiltIn_Print_Area_1_1_1_1_1_1_1_1_1_1_1_1_1">#REF!</definedName>
    <definedName name="Excel_BuiltIn_Print_Area_1_1_1_1_1_1_1_1_1_1_1_1_1___0">#REF!</definedName>
    <definedName name="Excel_BuiltIn_Print_Area_1_1_1_1_1_1_1_1_1_1_1_1_1_1">#REF!</definedName>
    <definedName name="Excel_BuiltIn_Print_Area_1_1_1_1_1_1_1_1_1_1_1_1_1_1___0">#N/A</definedName>
    <definedName name="Excel_BuiltIn_Print_Area_1_1_1_1_1_1_1_1_1_1_1_1_1_1_1">#REF!</definedName>
    <definedName name="Excel_BuiltIn_Print_Area_1_1_1_1_1_1_1_1_1_1_1_1_1_1_1___0">#N/A</definedName>
    <definedName name="Excel_BuiltIn_Print_Area_1_1_1_1_1_1_1_1_1_1_1_1_1_1_1_1">#REF!</definedName>
    <definedName name="Excel_BuiltIn_Print_Area_1_1_1_1_1_1_1_1_1_1_1_1_1_1_1_1_1">#REF!</definedName>
    <definedName name="Excel_BuiltIn_Print_Area_1_1_1_1_1_1_1_1_1_1_1_1_1_1_1_1_1_1">#N/A</definedName>
    <definedName name="Excel_BuiltIn_Print_Area_1_1_1_1_1_1_1_1_1_1_1_1_1_1_1_1_1_1_1">#N/A</definedName>
    <definedName name="Excel_BuiltIn_Print_Area_1_1_1_1_1_1_1_1_1_1_1_1_1_1_1_1_1_1_1___0">#N/A</definedName>
    <definedName name="Excel_BuiltIn_Print_Area_1_1_1_1_1_1_1_1_1_1_1_1_1_1_1_1_1_1_1_1">#N/A</definedName>
    <definedName name="Excel_BuiltIn_Print_Area_1_1_1_1_1_1_1_1_1_1_1_1_1_1_1_1_1_1_1_1_1">#REF!</definedName>
    <definedName name="Excel_BuiltIn_Print_Area_1_1_1_1_1_1_1_1_1_1_1_1_1_1_1_1_1_1_1_1_1_1">#REF!</definedName>
    <definedName name="Excel_BuiltIn_Print_Area_1_1_1_1_1_1_1_1_1_1_1_1_1_1_1_1_1_1_1_1_1_1_1">#REF!</definedName>
    <definedName name="Excel_BuiltIn_Print_Area_1_1_1_1_1_1_1_1_1_1_1_1_1_1_1_1_1_1_1_1_1_1_1_1">#REF!</definedName>
    <definedName name="Excel_BuiltIn_Print_Area_1_1_1_1_1_1_1_1_1_1_1_1_1_1_1_1_1_1_1_1_1_1_1_1_1">#REF!</definedName>
    <definedName name="Excel_BuiltIn_Print_Area_1_1_1_1_1_1_1_1_1_1_1_1_1_1_1_1_1_1_1_1_1_1_1_1_1_1">'[71]T.V.III-2.1 WA-174'!$B$6:$F$375,'[71]T.V.III-2.1 WA-174'!#REF!</definedName>
    <definedName name="Excel_BuiltIn_Print_Area_1_1_1_1_1_1_1_1_1_1_1_1_1_1_1_1_1_1_1_1_1_1_1_1_1_1_1">'[71]T.V.III-2.1 WA-174'!$B$6:$F$355,'[71]T.V.III-2.1 WA-174'!#REF!</definedName>
    <definedName name="Excel_BuiltIn_Print_Area_1_1_1_1_1_1_1_1_1_1_1_1_1_1_1_1_1_1_1_1_1_1_1_1_1_1_1_1">'[71]T.V.III-2.1 WA-174'!$B$6:$F$355,'[71]T.V.III-2.1 WA-174'!#REF!</definedName>
    <definedName name="Excel_BuiltIn_Print_Area_1_1_1_1_1_1_1_1_1_1_1_1_1_1_1_1_1_1_1_1_1_1_1_1_1_1_1_1_1">#REF!</definedName>
    <definedName name="Excel_BuiltIn_Print_Area_1_1_1_1_1_1_1_1_1_1_1_1_1_1_1_1_1_1_1_1_1_1_1_1_1_1_1_1_1_1">#REF!</definedName>
    <definedName name="Excel_BuiltIn_Print_Area_1_1_1_1_1_1_1_1_1_1_1_1_1_1_1_1_1_1_1_1_1_1_1_1_1_1_1_1_1_1_1">(#REF!,#REF!)</definedName>
    <definedName name="Excel_BuiltIn_Print_Area_1_1_1_1_1_1_1_1_1_1_1_1_1_1_1_1_1_1_1_1_1_1_1_1_1_1_1_1_1_1_1_1">(#REF!,#REF!)</definedName>
    <definedName name="Excel_BuiltIn_Print_Area_1_1_1_1_1_1_1_1_1_1_1_1_1_1_1_1_1_1_1_1_1_1_1_1_1_1_1_1_1_1_1_1_1">(#REF!,#REF!)</definedName>
    <definedName name="Excel_BuiltIn_Print_Area_1_1_1_1_1_1_1_1_1_1_1_1_1_1_1_1_1_1_1_1_1_1_1_1_1_1_1_1_1_1_1_1_1_1">#REF!</definedName>
    <definedName name="Excel_BuiltIn_Print_Area_1_1_1_1_1_1_1_1_1_1_1_1_1_1_1_1_1_1_1_1_1_1_1_1_1_1_1_1_1_1_1_1_1_1_1">#REF!</definedName>
    <definedName name="Excel_BuiltIn_Print_Area_1_1_1_1_1_1_1_1_1_1_1_1_1_1_1_1_1_1_1_1_1_1_1_1_1_1_1_1_1_1_1_1_1_1_1_1">#REF!</definedName>
    <definedName name="Excel_BuiltIn_Print_Area_1_1_1_1_1_1_1_1_1_1_1_1_1_1_1_1_1_1_1_1_1_1_1_1_1_1_1_1_1_1_1_1_1_1_1_1_1">#REF!</definedName>
    <definedName name="Excel_BuiltIn_Print_Area_1_1_1_1_1_1_1_1_1_1_1_1_1_1_1_1_1_1_1_1_1_1_1_1_1_1_1_1_1_1_1_1_1_1_1_1_1_1">#REF!</definedName>
    <definedName name="Excel_BuiltIn_Print_Area_1_1_1_1_1_1_1_1_1_1_1_1_1_1_1_1_1_1_1_1_1_1_1_1_1_1_1_1_1_1_1_1_1_1_1_1_1_1_1">#REF!</definedName>
    <definedName name="Excel_BuiltIn_Print_Area_1_1_1_1_1_1_1_1_1_1_1_1_1_1_1_1_1_1_1_1_1_1_1_1_1_1_1_1_1_1_1_1_1_1_1_1_1_1_1_1">#REF!</definedName>
    <definedName name="Excel_BuiltIn_Print_Area_1_1_1_1_1_1_1_1_1_1_1_1_1_1_1_1_1_1_1_1_1_1_1_1_1_1_1_1_1_1_1_1_1_1_1_1_1_1_1_1_1">#REF!</definedName>
    <definedName name="Excel_BuiltIn_Print_Area_1_1_1_1_1_1_1_1_1_1_1_1_1_1_1_1_1_1_1_1_1_1_1_1_1_1_1_1_14">#N/A</definedName>
    <definedName name="Excel_BuiltIn_Print_Area_1_1_1_1_1_1_1_1_1_1_1_1_1_1_1_1_1_1_1_1_1_1_1_1_1_1_1_1_2">([16]Arkusz4!$B$4:$K$633,[16]Arkusz4!#REF!)</definedName>
    <definedName name="Excel_BuiltIn_Print_Area_1_1_1_1_1_1_1_1_1_1_1_1_1_1_1_1_1_1_1_1_1_1_1_1_1_1_1_14">#N/A</definedName>
    <definedName name="Excel_BuiltIn_Print_Area_1_1_1_1_1_1_1_1_1_1_1_1_1_1_1_1_1_1_1_1_1_1_1_1_1_1_1_2">([16]Arkusz4!$B$4:$K$633,[16]Arkusz4!#REF!)</definedName>
    <definedName name="Excel_BuiltIn_Print_Area_1_1_1_1_1_1_1_1_1_1_1_1_1_1_1_1_1_1_1_1_1_1_1_1_1_1_14">#N/A</definedName>
    <definedName name="Excel_BuiltIn_Print_Area_1_1_1_1_1_1_1_1_1_1_1_1_1_1_1_1_1_1_1_1_1_1_1_1_1_1_2">([16]Arkusz4!$B$4:$K$653,[16]Arkusz4!#REF!)</definedName>
    <definedName name="Excel_BuiltIn_Print_Area_10">#N/A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1">#REF!</definedName>
    <definedName name="Excel_BuiltIn_Print_Area_10_1_1_1_14">#REF!</definedName>
    <definedName name="Excel_BuiltIn_Print_Area_10_1_1_14">#REF!</definedName>
    <definedName name="Excel_BuiltIn_Print_Area_10_1_14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2">#REF!</definedName>
    <definedName name="Excel_BuiltIn_Print_Area_12_1">#REF!</definedName>
    <definedName name="Excel_BuiltIn_Print_Area_12_1_1">#REF!</definedName>
    <definedName name="Excel_BuiltIn_Print_Area_12_1_1_1">(#REF!,#REF!)</definedName>
    <definedName name="Excel_BuiltIn_Print_Area_12_1_1_1_1">#REF!</definedName>
    <definedName name="Excel_BuiltIn_Print_Area_12_1_1_1_1_1">#REF!</definedName>
    <definedName name="Excel_BuiltIn_Print_Area_12_1_1_1_14">#REF!</definedName>
    <definedName name="Excel_BuiltIn_Print_Area_12_1_1_14">#REF!</definedName>
    <definedName name="Excel_BuiltIn_Print_Area_13">#N/A</definedName>
    <definedName name="Excel_BuiltIn_Print_Area_13_1">#REF!</definedName>
    <definedName name="Excel_BuiltIn_Print_Area_13_1_1">#REF!</definedName>
    <definedName name="Excel_BuiltIn_Print_Area_13_1_1_1">(#REF!,#REF!)</definedName>
    <definedName name="Excel_BuiltIn_Print_Area_14">"$#ODWOŁANIE.$B$#ODWOŁANIE:$H$#ODWOŁANIE"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5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6">#REF!</definedName>
    <definedName name="Excel_BuiltIn_Print_Area_16_1">#REF!</definedName>
    <definedName name="Excel_BuiltIn_Print_Area_17">"$#ODWOŁANIE.$B$#ODWOŁANIE:$H$#ODWOŁANIE"</definedName>
    <definedName name="Excel_BuiltIn_Print_Area_17_1">#REF!</definedName>
    <definedName name="Excel_BuiltIn_Print_Area_17_1_1">#REF!</definedName>
    <definedName name="Excel_BuiltIn_Print_Area_18">"$#ODWOŁANIE!.$#ODWOŁANIE!$#ODWOŁANIE!:$#ODWOŁANIE!$#ODWOŁANIE!"</definedName>
    <definedName name="Excel_BuiltIn_Print_Area_18_1">#REF!</definedName>
    <definedName name="Excel_BuiltIn_Print_Area_18_1_1">#REF!</definedName>
    <definedName name="Excel_BuiltIn_Print_Area_18_1_1_1">("$#ODWOŁANIE.$C$#ODWOŁANIE:$Karta.$C$#ODWOŁANIE~""$#ODWOŁANIE.$C$#ODWOŁANIE:$G$#ODWOŁANIE"")))))))))))))))))))))))))))))))))))))))))))))))))))))))))))))))))))))))))))))))))))))))))))))))))))))))))))))))))))))))))))))))))))))))))))))))")</definedName>
    <definedName name="Excel_BuiltIn_Print_Area_19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19_1_1_14">#REF!</definedName>
    <definedName name="Excel_BuiltIn_Print_Area_19_1_14">(#REF!,#REF!)</definedName>
    <definedName name="Excel_BuiltIn_Print_Area_2">#REF!</definedName>
    <definedName name="Excel_BuiltIn_Print_Area_2___0">NA()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"$#ODWOŁANIE.$B$1:$J$2"</definedName>
    <definedName name="Excel_BuiltIn_Print_Area_2_1_1_1_1_1_1_1_1_1_1">"$#ODWOŁANIE!.$B$2:$I$838"</definedName>
    <definedName name="Excel_BuiltIn_Print_Area_2_1_1_1_1_1_1_1_1_1_1_1">"$#ODWOŁANIE!.$B$2:$I$782"</definedName>
    <definedName name="Excel_BuiltIn_Print_Area_2_1_1_1_1_1_1_1_1_1_1_1_1">"$#ODWOŁANIE.$#ODWOŁANIE$#ODWOŁANIE:$#ODWOŁANIE$#ODWOŁANIE"</definedName>
    <definedName name="Excel_BuiltIn_Print_Area_2_1_1_1_1_1_1_1_1_1_1_1_1_1">"$#ODWOŁANIE!.$B$2:$G$41"</definedName>
    <definedName name="Excel_BuiltIn_Print_Area_2_1_1_1_1_1_1_1_1_1_1_1_1_1_1">"$#ODWOŁANIE.$A$1:$M$2"</definedName>
    <definedName name="Excel_BuiltIn_Print_Area_2_1_1_1_1_1_1_1_1_1_1_1_1_1_1_1">"$#ODWOŁANIE.$B$1:$I$2"</definedName>
    <definedName name="Excel_BuiltIn_Print_Area_2_1_1_1_1_1_1_1_1_1_1_1_1_1_1_1_1">"$#ODWOŁANIE.$B$1:$I$2"</definedName>
    <definedName name="Excel_BuiltIn_Print_Area_2_1_1_1_1_1_1_1_1_14">#REF!</definedName>
    <definedName name="Excel_BuiltIn_Print_Area_2_1_1_1_1_1_1_1_14">#REF!</definedName>
    <definedName name="Excel_BuiltIn_Print_Area_2_1_1_1_1_1_1_14">#REF!</definedName>
    <definedName name="Excel_BuiltIn_Print_Area_2_1_1_1_1_1_14">#REF!</definedName>
    <definedName name="Excel_BuiltIn_Print_Area_2_1_1_1_1_14">#REF!</definedName>
    <definedName name="Excel_BuiltIn_Print_Area_2_1_1_1_14">#REF!</definedName>
    <definedName name="Excel_BuiltIn_Print_Area_2_1_1_14">#REF!</definedName>
    <definedName name="Excel_BuiltIn_Print_Area_2_1_14">#REF!</definedName>
    <definedName name="Excel_BuiltIn_Print_Area_20">#REF!</definedName>
    <definedName name="Excel_BuiltIn_Print_Area_20_1">#REF!</definedName>
    <definedName name="Excel_BuiltIn_Print_Area_20_1_1">#REF!</definedName>
    <definedName name="Excel_BuiltIn_Print_Area_20_1_14">(#REF!,#REF!)</definedName>
    <definedName name="Excel_BuiltIn_Print_Area_21">"$#ODWOŁANIE.$B$1:$H$2"</definedName>
    <definedName name="Excel_BuiltIn_Print_Area_21_1">#REF!</definedName>
    <definedName name="Excel_BuiltIn_Print_Area_21_1_1">#REF!</definedName>
    <definedName name="Excel_BuiltIn_Print_Area_21_1_14">#REF!</definedName>
    <definedName name="Excel_BuiltIn_Print_Area_22">"$#ODWOŁANIE.$B$1:$I$2"</definedName>
    <definedName name="Excel_BuiltIn_Print_Area_22_1">#REF!</definedName>
    <definedName name="Excel_BuiltIn_Print_Area_22_1_1">#REF!</definedName>
    <definedName name="Excel_BuiltIn_Print_Area_22_1_1_1">(#REF!,#REF!)</definedName>
    <definedName name="Excel_BuiltIn_Print_Area_23">#REF!</definedName>
    <definedName name="Excel_BuiltIn_Print_Area_23_1">#REF!</definedName>
    <definedName name="Excel_BuiltIn_Print_Area_23_1_1">#REF!</definedName>
    <definedName name="Excel_BuiltIn_Print_Area_23_1_1_1">(#REF!,#REF!)</definedName>
    <definedName name="Excel_BuiltIn_Print_Area_24">"$#ODWOŁANIE.$B$1:$H$2"</definedName>
    <definedName name="Excel_BuiltIn_Print_Area_24_1">#REF!</definedName>
    <definedName name="Excel_BuiltIn_Print_Area_25">#REF!</definedName>
    <definedName name="Excel_BuiltIn_Print_Area_25_1">#REF!</definedName>
    <definedName name="Excel_BuiltIn_Print_Area_25_1_1">#REF!</definedName>
    <definedName name="Excel_BuiltIn_Print_Area_26">#REF!</definedName>
    <definedName name="Excel_BuiltIn_Print_Area_26_1">#REF!</definedName>
    <definedName name="Excel_BuiltIn_Print_Area_27">#REF!</definedName>
    <definedName name="Excel_BuiltIn_Print_Area_27_1">#REF!</definedName>
    <definedName name="Excel_BuiltIn_Print_Area_28">#REF!</definedName>
    <definedName name="Excel_BuiltIn_Print_Area_28_1">#REF!</definedName>
    <definedName name="Excel_BuiltIn_Print_Area_28_1_1">#REF!</definedName>
    <definedName name="Excel_BuiltIn_Print_Area_28_1_14">(#REF!,#REF!)</definedName>
    <definedName name="Excel_BuiltIn_Print_Area_29">"$#ODWOŁANIE.$B$1:$H$2"</definedName>
    <definedName name="Excel_BuiltIn_Print_Area_29_1">#REF!</definedName>
    <definedName name="Excel_BuiltIn_Print_Area_29_1_1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1_1_1_1_1">#REF!</definedName>
    <definedName name="Excel_BuiltIn_Print_Area_3_1_1_1_1_1_1_1_1_1_1_1">#REF!</definedName>
    <definedName name="Excel_BuiltIn_Print_Area_3_1_1_1_1_1_1_1_1_1_1_1_1">#REF!</definedName>
    <definedName name="Excel_BuiltIn_Print_Area_3_1_1_1_1_14">#REF!</definedName>
    <definedName name="Excel_BuiltIn_Print_Area_3_1_1_1_14">#REF!</definedName>
    <definedName name="Excel_BuiltIn_Print_Area_3_1_1_14">#REF!</definedName>
    <definedName name="Excel_BuiltIn_Print_Area_3_1_1_2">#REF!</definedName>
    <definedName name="Excel_BuiltIn_Print_Area_3_1_14">(#REF!,#REF!)</definedName>
    <definedName name="Excel_BuiltIn_Print_Area_3_1_2">#REF!</definedName>
    <definedName name="Excel_BuiltIn_Print_Area_3_1_3">#REF!</definedName>
    <definedName name="Excel_BuiltIn_Print_Area_30">#REF!</definedName>
    <definedName name="Excel_BuiltIn_Print_Area_31">"$#ODWOŁANIE.$B$1:$I$5"</definedName>
    <definedName name="Excel_BuiltIn_Print_Area_31_1">"$#ODWOŁANIE.$B$2:$F$2"</definedName>
    <definedName name="Excel_BuiltIn_Print_Area_31_1_1">"$#ODWOŁANIE.$B$2:$F$2"</definedName>
    <definedName name="Excel_BuiltIn_Print_Area_32">#REF!</definedName>
    <definedName name="Excel_BuiltIn_Print_Area_32_1">"$#ODWOŁANIE!.$#ODWOŁANIE!$#ODWOŁANIE!:$#ODWOŁANIE!$#ODWOŁANIE!"</definedName>
    <definedName name="Excel_BuiltIn_Print_Area_33">"$#ODWOŁANIE.$B$1:$I$2"</definedName>
    <definedName name="Excel_BuiltIn_Print_Area_33_1">"$'12'.$#ODWOŁANIE!$#ODWOŁANIE!:$#ODWOŁANIE!$#ODWOŁANIE!"</definedName>
    <definedName name="Excel_BuiltIn_Print_Area_34">"$#ODWOŁANIE.$B$1:$I$5"</definedName>
    <definedName name="Excel_BuiltIn_Print_Area_34_1">"$'16.1.3'.$#ODWOŁANIE!$#ODWOŁANIE!:$#ODWOŁANIE!$#ODWOŁANIE!"</definedName>
    <definedName name="Excel_BuiltIn_Print_Area_35">"$#ODWOŁANIE.$B$1:$I$2"</definedName>
    <definedName name="Excel_BuiltIn_Print_Area_35_1">"$'16.1'.$#ODWOŁANIE!$#ODWOŁANIE!:$#ODWOŁANIE!$#ODWOŁANIE!"</definedName>
    <definedName name="Excel_BuiltIn_Print_Area_36">#REF!</definedName>
    <definedName name="Excel_BuiltIn_Print_Area_36_1">#REF!</definedName>
    <definedName name="Excel_BuiltIn_Print_Area_37">"$#ODWOŁANIE.$B$1:$H$2"</definedName>
    <definedName name="Excel_BuiltIn_Print_Area_37_1">"$#ODWOŁANIE!.$#ODWOŁANIE!$#ODWOŁANIE!:$#ODWOŁANIE!$#ODWOŁANIE!"</definedName>
    <definedName name="Excel_BuiltIn_Print_Area_37_1_1">"$#ODWOŁANIE!.$#ODWOŁANIE!$#ODWOŁANIE!:$#ODWOŁANIE!$#ODWOŁANIE!"</definedName>
    <definedName name="Excel_BuiltIn_Print_Area_38">#REF!</definedName>
    <definedName name="Excel_BuiltIn_Print_Area_38_1">"$#ODWOŁANIE!.$#ODWOŁANIE!$#ODWOŁANIE!:$#ODWOŁANIE!$#ODWOŁANIE!"</definedName>
    <definedName name="Excel_BuiltIn_Print_Area_39">"$#ODWOŁANIE.$B$1:$I$2"</definedName>
    <definedName name="Excel_BuiltIn_Print_Area_39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4">#REF!</definedName>
    <definedName name="Excel_BuiltIn_Print_Area_4_1_1_1_1_14">#REF!</definedName>
    <definedName name="Excel_BuiltIn_Print_Area_4_1_1_1_14">#REF!</definedName>
    <definedName name="Excel_BuiltIn_Print_Area_4_1_1_14">#REF!</definedName>
    <definedName name="Excel_BuiltIn_Print_Area_4_1_14">(#REF!,#REF!)</definedName>
    <definedName name="Excel_BuiltIn_Print_Area_40">#REF!</definedName>
    <definedName name="Excel_BuiltIn_Print_Area_40_1">"$'17.2'.$#ODWOŁANIE!$#ODWOŁANIE!:$#ODWOŁANIE!$#ODWOŁANIE!"</definedName>
    <definedName name="Excel_BuiltIn_Print_Area_41">"$#ODWOŁANIE.$B$1:$J$2"</definedName>
    <definedName name="Excel_BuiltIn_Print_Area_41_1">#REF!</definedName>
    <definedName name="Excel_BuiltIn_Print_Area_41_1_1">#REF!</definedName>
    <definedName name="Excel_BuiltIn_Print_Area_41_1_14">#REF!</definedName>
    <definedName name="Excel_BuiltIn_Print_Area_42">#REF!</definedName>
    <definedName name="Excel_BuiltIn_Print_Area_42_1">#REF!</definedName>
    <definedName name="Excel_BuiltIn_Print_Area_42_1_14">#REF!</definedName>
    <definedName name="Excel_BuiltIn_Print_Area_43">#REF!</definedName>
    <definedName name="Excel_BuiltIn_Print_Area_43_1">"$'17.1.3'.$#ODWOŁANIE!$#ODWOŁANIE!:$#ODWOŁANIE!$#ODWOŁANIE!"</definedName>
    <definedName name="Excel_BuiltIn_Print_Area_44">#REF!</definedName>
    <definedName name="Excel_BuiltIn_Print_Area_44_1">#REF!</definedName>
    <definedName name="Excel_BuiltIn_Print_Area_44_1_14">#REF!</definedName>
    <definedName name="Excel_BuiltIn_Print_Area_45">"$#ODWOŁANIE.$B$1:$H$2"</definedName>
    <definedName name="Excel_BuiltIn_Print_Area_45_1">#REF!,#REF!</definedName>
    <definedName name="Excel_BuiltIn_Print_Area_45_1_1">(#REF!,#REF!)</definedName>
    <definedName name="Excel_BuiltIn_Print_Area_45_1_14">(#REF!,#REF!)</definedName>
    <definedName name="Excel_BuiltIn_Print_Area_46">#REF!</definedName>
    <definedName name="Excel_BuiltIn_Print_Area_46_1">#REF!</definedName>
    <definedName name="Excel_BuiltIn_Print_Area_47">#REF!</definedName>
    <definedName name="Excel_BuiltIn_Print_Area_47_1">"$'14.3'.$#ODWOŁANIE!$#ODWOŁANIE!:$#ODWOŁANIE!$#ODWOŁANIE!"</definedName>
    <definedName name="Excel_BuiltIn_Print_Area_48">"$#ODWOŁANIE.$B$1:$G$2"</definedName>
    <definedName name="Excel_BuiltIn_Print_Area_48_1">"$'17.1.3'.$#ODWOŁANIE!$#ODWOŁANIE!:$#ODWOŁANIE!$#ODWOŁANIE!"</definedName>
    <definedName name="Excel_BuiltIn_Print_Area_48_1_1">"$#ODWOŁANIE!.$#ODWOŁANIE!$#ODWOŁANIE!:$#ODWOŁANIE!$#ODWOŁANIE!"</definedName>
    <definedName name="Excel_BuiltIn_Print_Area_49">"$#ODWOŁANIE.$B$1:$G$2"</definedName>
    <definedName name="Excel_BuiltIn_Print_Area_49_1">#REF!</definedName>
    <definedName name="Excel_BuiltIn_Print_Area_5">NA()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"$#ODWOŁANIE!.$A$4:$G$180"</definedName>
    <definedName name="Excel_BuiltIn_Print_Area_50">"$#ODWOŁANIE.$B$1:$G$2"</definedName>
    <definedName name="Excel_BuiltIn_Print_Area_50_1">#REF!</definedName>
    <definedName name="Excel_BuiltIn_Print_Area_51">"$#ODWOŁANIE.$B$1:$G$2"</definedName>
    <definedName name="Excel_BuiltIn_Print_Area_51_1">"$#ODWOŁANIE!.$#ODWOŁANIE!$#ODWOŁANIE!:$#ODWOŁANIE!$#ODWOŁANIE!"</definedName>
    <definedName name="Excel_BuiltIn_Print_Area_52">"$#ODWOŁANIE.$B$1:$H$2"</definedName>
    <definedName name="Excel_BuiltIn_Print_Area_53_1">"$#ODWOŁANIE!.$#ODWOŁANIE!$#ODWOŁANIE!:$#ODWOŁANIE!$#ODWOŁANIE!"</definedName>
    <definedName name="Excel_BuiltIn_Print_Area_53_1_1">"$'16'.$#ODWOŁANIE!$#ODWOŁANIE!:$#ODWOŁANIE!$#ODWOŁANIE!"</definedName>
    <definedName name="Excel_BuiltIn_Print_Area_54_1">"$#ODWOŁANIE!.$#ODWOŁANIE!$#ODWOŁANIE!:$#ODWOŁANIE!$#ODWOŁANIE!"</definedName>
    <definedName name="Excel_BuiltIn_Print_Area_54_1_1">"$#ODWOŁANIE!.$#ODWOŁANIE!$#ODWOŁANIE!:$#ODWOŁANIE!$#ODWOŁANIE!"</definedName>
    <definedName name="Excel_BuiltIn_Print_Area_56_1">#REF!</definedName>
    <definedName name="Excel_BuiltIn_Print_Area_56_1_1">#REF!</definedName>
    <definedName name="Excel_BuiltIn_Print_Area_57_1">#REF!</definedName>
    <definedName name="Excel_BuiltIn_Print_Area_58_1">"$#ODWOŁANIE!.$#ODWOŁANIE!$#ODWOŁANIE!:$#ODWOŁANIE!$#ODWOŁANIE!"</definedName>
    <definedName name="Excel_BuiltIn_Print_Area_59_1">"$'17.2'.$#ODWOŁANIE!$#ODWOŁANIE!:$#ODWOŁANIE!$#ODWOŁANIE!"</definedName>
    <definedName name="Excel_BuiltIn_Print_Area_6">"$#ODWOŁANIE.$A$1:$G$11"</definedName>
    <definedName name="Excel_BuiltIn_Print_Area_6_1">#REF!</definedName>
    <definedName name="Excel_BuiltIn_Print_Area_6_1_1">#REF!</definedName>
    <definedName name="Excel_BuiltIn_Print_Area_6_1_1_1">(#REF!,#REF!,#REF!)</definedName>
    <definedName name="Excel_BuiltIn_Print_Area_6_1_1_1_1">(#REF!,#REF!,#REF!)</definedName>
    <definedName name="Excel_BuiltIn_Print_Area_6_1_1_14">(#REF!,#REF!,#REF!)</definedName>
    <definedName name="Excel_BuiltIn_Print_Area_6_1_14">#REF!</definedName>
    <definedName name="Excel_BuiltIn_Print_Area_60_1">"$'17.3'.$#ODWOŁANIE!$#ODWOŁANIE!:$#ODWOŁANIE!$#ODWOŁANIE!"</definedName>
    <definedName name="Excel_BuiltIn_Print_Area_61_1">"$'18'.$A$#ODWOŁANIE!:$G$#ODWOŁANIE!"</definedName>
    <definedName name="Excel_BuiltIn_Print_Area_62_1">"$'19.1'.$#ODWOŁANIE!$#ODWOŁANIE!:$#ODWOŁANIE!$#ODWOŁANIE!"</definedName>
    <definedName name="Excel_BuiltIn_Print_Area_63_1">#REF!</definedName>
    <definedName name="Excel_BuiltIn_Print_Area_64_1">"$#ODWOŁANIE!.$#ODWOŁANIE!$#ODWOŁANIE!:$#ODWOŁANIE!$#ODWOŁANIE!"</definedName>
    <definedName name="Excel_BuiltIn_Print_Area_64_1_1">"$'20.1_20.2'.$#ODWOŁANIE!$#ODWOŁANIE!:$#ODWOŁANIE!$#ODWOŁANIE!"</definedName>
    <definedName name="Excel_BuiltIn_Print_Area_65_1">#REF!</definedName>
    <definedName name="Excel_BuiltIn_Print_Area_66_1">"$#ODWOŁANIE!.$#ODWOŁANIE!$#ODWOŁANIE!:$#ODWOŁANIE!$#ODWOŁANIE!"</definedName>
    <definedName name="Excel_BuiltIn_Print_Area_68_1">#REF!</definedName>
    <definedName name="Excel_BuiltIn_Print_Area_68_1_1">"$'22'.$#ODWOŁANIE!$#ODWOŁANIE!:$#ODWOŁANIE!$#ODWOŁANIE!"</definedName>
    <definedName name="Excel_BuiltIn_Print_Area_7">#N/A</definedName>
    <definedName name="Excel_BuiltIn_Print_Area_7_1">#REF!</definedName>
    <definedName name="Excel_BuiltIn_Print_Area_7_1_1">(#REF!,#REF!)</definedName>
    <definedName name="Excel_BuiltIn_Print_Area_7_1_14">#REF!</definedName>
    <definedName name="Excel_BuiltIn_Print_Area_71">"$'3.2'.$#ODWOŁANIE!$#ODWOŁANIE!:$#ODWOŁANIE!$#ODWOŁANIE!"</definedName>
    <definedName name="Excel_BuiltIn_Print_Area_71_1">#REF!</definedName>
    <definedName name="Excel_BuiltIn_Print_Area_72_1">#REF!</definedName>
    <definedName name="Excel_BuiltIn_Print_Area_76_1">"$'24.1'.$#ODWOŁANIE!$#ODWOŁANIE!:$#ODWOŁANIE!$#ODWOŁANIE!"</definedName>
    <definedName name="Excel_BuiltIn_Print_Area_77_1">#REF!</definedName>
    <definedName name="Excel_BuiltIn_Print_Area_77_1_1">"$'24.4'.$#ODWOŁANIE!$#ODWOŁANIE!:$#ODWOŁANIE!$#ODWOŁANIE!"</definedName>
    <definedName name="Excel_BuiltIn_Print_Area_78_1">"$#ODWOŁANIE!.$#ODWOŁANIE!$#ODWOŁANIE!:$#ODWOŁANIE!$#ODWOŁANIE!"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4">#REF!</definedName>
    <definedName name="Excel_BuiltIn_Print_Area_8_1_14">(#REF!,#REF!)</definedName>
    <definedName name="Excel_BuiltIn_Print_Area_81_1">#REF!</definedName>
    <definedName name="Excel_BuiltIn_Print_Area_82_1">#REF!</definedName>
    <definedName name="Excel_BuiltIn_Print_Area_83_1">"$#ODWOŁANIE!.$#ODWOŁANIE!$#ODWOŁANIE!:$#ODWOŁANIE!$#ODWOŁANIE!"</definedName>
    <definedName name="Excel_BuiltIn_Print_Area_84_1">#REF!</definedName>
    <definedName name="Excel_BuiltIn_Print_Area_85_1">#REF!</definedName>
    <definedName name="Excel_BuiltIn_Print_Area_86_1">#REF!</definedName>
    <definedName name="Excel_BuiltIn_Print_Area_87_1">"$#ODWOŁANIE!.$#ODWOŁANIE!$#ODWOŁANIE!:$#ODWOŁANIE!$#ODWOŁANIE!"</definedName>
    <definedName name="Excel_BuiltIn_Print_Area_88_1">#REF!</definedName>
    <definedName name="Excel_BuiltIn_Print_Area_89_1">"$#ODWOŁANIE!.$#ODWOŁANIE!$#ODWOŁANIE!:$#ODWOŁANIE!$#ODWOŁANIE!"</definedName>
    <definedName name="Excel_BuiltIn_Print_Area_9">"$#ODWOŁANIE.$B$#ODWOŁANIE:$H$#ODWOŁANIE"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4">#REF!</definedName>
    <definedName name="Excel_BuiltIn_Print_Area_9_1_14">#REF!</definedName>
    <definedName name="Excel_BuiltIn_Print_Area_90_1">"$#ODWOŁANIE!.$#ODWOŁANIE!$#ODWOŁANIE!:$#ODWOŁANIE!$#ODWOŁANIE!"</definedName>
    <definedName name="Excel_BuiltIn_Print_Area_93_1">#REF!</definedName>
    <definedName name="Excel_BuiltIn_Print_Area_95_1">"$#ODWOŁANIE!.$#ODWOŁANIE!$#ODWOŁANIE!:$#ODWOŁANIE!$#ODWOŁANIE!"</definedName>
    <definedName name="Excel_BuiltIn_Print_Titles_1">[72]MOP_OT!#REF!</definedName>
    <definedName name="Excel_BuiltIn_Print_Titles_10">(#REF!,#REF!)</definedName>
    <definedName name="Excel_BuiltIn_Print_Titles_10_1">#REF!</definedName>
    <definedName name="Excel_BuiltIn_Print_Titles_10_14">#REF!</definedName>
    <definedName name="Excel_BuiltIn_Print_Titles_11">"$#ODWOŁANIE.$A$1:$AMI$5"</definedName>
    <definedName name="Excel_BuiltIn_Print_Titles_11_1">#REF!</definedName>
    <definedName name="Excel_BuiltIn_Print_Titles_12">#REF!</definedName>
    <definedName name="Excel_BuiltIn_Print_Titles_13">"$#ODWOŁANIE.$A$4:$AMI$5"</definedName>
    <definedName name="Excel_BuiltIn_Print_Titles_16">#REF!</definedName>
    <definedName name="Excel_BuiltIn_Print_Titles_18">"$#ODWOŁANIE.$A$#ODWOŁANIE:$AME$#ODWOŁANIE"</definedName>
    <definedName name="Excel_BuiltIn_Print_Titles_19">"$#ODWOŁANIE.$A$1:$AME$2"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2">"$#ODWOŁANIE.$A$1:$AMH$2"</definedName>
    <definedName name="Excel_BuiltIn_Print_Titles_23">#REF!</definedName>
    <definedName name="Excel_BuiltIn_Print_Titles_24">"$#ODWOŁANIE.$A$1:$AMH$2"</definedName>
    <definedName name="Excel_BuiltIn_Print_Titles_25">"$#ODWOŁANIE.$A$1:$AMH$2"</definedName>
    <definedName name="Excel_BuiltIn_Print_Titles_26">#REF!</definedName>
    <definedName name="Excel_BuiltIn_Print_Titles_27">"$#ODWOŁANIE.$A$1:$AMH$2"</definedName>
    <definedName name="Excel_BuiltIn_Print_Titles_28">#REF!</definedName>
    <definedName name="Excel_BuiltIn_Print_Titles_29">"$#ODWOŁANIE.$A$1:$AMH$2"</definedName>
    <definedName name="Excel_BuiltIn_Print_Titles_3">#REF!</definedName>
    <definedName name="Excel_BuiltIn_Print_Titles_3_1">#REF!</definedName>
    <definedName name="Excel_BuiltIn_Print_Titles_30">#REF!</definedName>
    <definedName name="Excel_BuiltIn_Print_Titles_31">"$#ODWOŁANIE.$A$1:$AMJ$3"</definedName>
    <definedName name="Excel_BuiltIn_Print_Titles_32">#REF!</definedName>
    <definedName name="Excel_BuiltIn_Print_Titles_33">"$#ODWOŁANIE.$A$1:$AMH$2"</definedName>
    <definedName name="Excel_BuiltIn_Print_Titles_34">"$#ODWOŁANIE.$A$1:$AMJ$3"</definedName>
    <definedName name="Excel_BuiltIn_Print_Titles_35">"$#ODWOŁANIE.$A$1:$AMH$2"</definedName>
    <definedName name="Excel_BuiltIn_Print_Titles_36">#REF!</definedName>
    <definedName name="Excel_BuiltIn_Print_Titles_37">"$#ODWOŁANIE.$A$1:$AMJ$2"</definedName>
    <definedName name="Excel_BuiltIn_Print_Titles_38">#REF!</definedName>
    <definedName name="Excel_BuiltIn_Print_Titles_39">"$#ODWOŁANIE.$A$1:$AMH$2"</definedName>
    <definedName name="Excel_BuiltIn_Print_Titles_4">"$#ODWOŁANIE.$A$#ODWOŁANIE:$ALX$#ODWOŁANIE"</definedName>
    <definedName name="Excel_BuiltIn_Print_Titles_4_1_1_1_1">'[73]ZBIORNIKI '!#REF!</definedName>
    <definedName name="Excel_BuiltIn_Print_Titles_40">#REF!</definedName>
    <definedName name="Excel_BuiltIn_Print_Titles_41">"$#ODWOŁANIE.$A$1:$AMJ$2"</definedName>
    <definedName name="Excel_BuiltIn_Print_Titles_42">#REF!</definedName>
    <definedName name="Excel_BuiltIn_Print_Titles_44">#REF!</definedName>
    <definedName name="Excel_BuiltIn_Print_Titles_46">#REF!</definedName>
    <definedName name="Excel_BuiltIn_Print_Titles_47">#REF!</definedName>
    <definedName name="Excel_BuiltIn_Print_Titles_5">#REF!</definedName>
    <definedName name="Excel_BuiltIn_Print_Titles_5_1_1_1">'[73]ZBIORNIKI '!#REF!</definedName>
    <definedName name="Excel_BuiltIn_Print_Titles_6">"$#ODWOŁANIE.$A$1:$AMJ$2"</definedName>
    <definedName name="Excel_BuiltIn_Print_Titles_7">#REF!</definedName>
    <definedName name="Excel_BuiltIn_Print_Titles_7_1">#REF!</definedName>
    <definedName name="Excel_BuiltIn_Print_Titles_7_14">#REF!</definedName>
    <definedName name="Excel_BuiltIn_Print_Titles_8">#REF!</definedName>
    <definedName name="Excel_BuiltIn_Print_Titles_9">"$#ODWOŁANIE.$A$1:$AMJ$2"</definedName>
    <definedName name="Excel_BuiltIn_Print_Titles_9_1">(#REF!,#REF!)</definedName>
    <definedName name="Excel_BuiltIn_Print_Titles_9_1_1">(#REF!,#REF!)</definedName>
    <definedName name="extra">#REF!</definedName>
    <definedName name="F">#REF!</definedName>
    <definedName name="f_1000_p">#REF!</definedName>
    <definedName name="f_1000_s">#REF!</definedName>
    <definedName name="f_1200_p">#REF!</definedName>
    <definedName name="f_1200_s">#REF!</definedName>
    <definedName name="f_1500_p">#REF!</definedName>
    <definedName name="f_1500_s">#REF!</definedName>
    <definedName name="f_1800_p">#REF!</definedName>
    <definedName name="f_1800_s">#REF!</definedName>
    <definedName name="factor">#REF!</definedName>
    <definedName name="faktor">[33]RZO!$F$89</definedName>
    <definedName name="faktor_A">[33]APO!$B$68</definedName>
    <definedName name="faktor_O">[33]APO!$B$70</definedName>
    <definedName name="faktor_P">[33]APO!$B$69</definedName>
    <definedName name="fastrock5">[33]Cj!$E$94</definedName>
    <definedName name="FC">[74]BILANF!#REF!</definedName>
    <definedName name="fdf">#REF!</definedName>
    <definedName name="ffr">#REF!</definedName>
    <definedName name="fg">'[66]ENERGETYKA wn'!#REF!</definedName>
    <definedName name="fhg">'[69]Obiekt nr 9 w km 14_149_26 '!#REF!</definedName>
    <definedName name="filar">[75]beton!$P$14</definedName>
    <definedName name="FILLL" hidden="1">#REF!</definedName>
    <definedName name="Firma">#REF!</definedName>
    <definedName name="flormate_5cm">[33]Cj!$E$100</definedName>
    <definedName name="folia_dach">[33]Cj!$E$57</definedName>
    <definedName name="folia_kubełkowa">[33]Cj!$E$65</definedName>
    <definedName name="folia_PE">[33]Cj!$E$55</definedName>
    <definedName name="folia_PE_05">[33]Cj!$E$56</definedName>
    <definedName name="folia_w_płynie">[33]Cj!$E$54</definedName>
    <definedName name="formula">#REF!</definedName>
    <definedName name="formuły_do_kopiowania">[59]Harmonogram!$BQ$10</definedName>
    <definedName name="fqw">#REF!</definedName>
    <definedName name="FrontrockMAX10">[33]Cj!$E$95</definedName>
    <definedName name="FrontrockMAX15">[33]Cj!$E$96</definedName>
    <definedName name="FrontrockMAX20">[33]Cj!$E$97</definedName>
    <definedName name="FrontrockMAX30">[33]Cj!$E$98</definedName>
    <definedName name="fty">'[69]Obiekt nr 4 w km 9_339_09'!#REF!</definedName>
    <definedName name="full" hidden="1">#REF!</definedName>
    <definedName name="fund">[76]beton!$P$12</definedName>
    <definedName name="fundamenty_wbud">[56]Definicje!$B$22</definedName>
    <definedName name="fwfwe">#REF!</definedName>
    <definedName name="G">'[5]specyfikacje oznaczenia'!$B$11</definedName>
    <definedName name="g___0">#REF!</definedName>
    <definedName name="Garantia" hidden="1">#REF!</definedName>
    <definedName name="gazobeton12">[33]mury!$M$177</definedName>
    <definedName name="gazobeton18">[33]mury!$M$180</definedName>
    <definedName name="gazobeton24">[33]mury!$M$183</definedName>
    <definedName name="gazobeton30">[33]mury!$M$186</definedName>
    <definedName name="gazobeton6">[33]mury!$M$171</definedName>
    <definedName name="gazobeton8">[33]mury!$M$174</definedName>
    <definedName name="gbp">#REF!</definedName>
    <definedName name="gbp.">#REF!</definedName>
    <definedName name="gdre">[17]Ceny!$B$165</definedName>
    <definedName name="general">[77]D2_odc_I!#REF!</definedName>
    <definedName name="geodezja">#REF!</definedName>
    <definedName name="geok">[17]Ceny!$B$14</definedName>
    <definedName name="Geokrata">450</definedName>
    <definedName name="geowl">[33]Cj!$E$66</definedName>
    <definedName name="geowłóknina">[33]Cj!$E$105</definedName>
    <definedName name="ggg">'[78]Estak. O-E3iE4'!#REF!</definedName>
    <definedName name="gggfg">#REF!</definedName>
    <definedName name="ghfgh">'[79]B WA2'!$J$2</definedName>
    <definedName name="gk_12.5_x2_d">'[33]g-k'!$L$14</definedName>
    <definedName name="gk_9.5_x1_j">'[33]g-k'!$L$6</definedName>
    <definedName name="gki_12.5_x2_j">'[33]g-k'!$L$17</definedName>
    <definedName name="gładź">[33]Cj!$E$12</definedName>
    <definedName name="gładź_dach">[33]Cj!$E$35</definedName>
    <definedName name="GŁÓWIEN_WYK">#REF!</definedName>
    <definedName name="GŁÓWIEN_ZLEC">#REF!</definedName>
    <definedName name="GŁÓWNA_WYK">#REF!</definedName>
    <definedName name="GŁÓWNA_WYK1">#REF!</definedName>
    <definedName name="GŁÓWNA_ZLEC">#REF!</definedName>
    <definedName name="godzin">#REF!</definedName>
    <definedName name="godzina">#REF!</definedName>
    <definedName name="GOLĘCIN_WYK">#REF!</definedName>
    <definedName name="GOLĘCIN_WYK1">#REF!</definedName>
    <definedName name="GOLĘCIN_ZLE">#REF!</definedName>
    <definedName name="GÓRCZYN_WYK">#REF!</definedName>
    <definedName name="gres_robocizna">[33]Cj!$E$73</definedName>
    <definedName name="gres_schody_R">[33]Cj!$E$75</definedName>
    <definedName name="grodzice">[80]KP.całość!$R$25</definedName>
    <definedName name="gruntowanie_pow_bet">[33]Cj!$E$53</definedName>
    <definedName name="Grupy">#REF!</definedName>
    <definedName name="gruz">[26]ceny!$D$78</definedName>
    <definedName name="guwo">#REF!</definedName>
    <definedName name="gzy">[17]Ceny!$B$53</definedName>
    <definedName name="h" localSheetId="13">_W73K5</definedName>
    <definedName name="h" localSheetId="14">_W73K5</definedName>
    <definedName name="h" localSheetId="15">_W73K5</definedName>
    <definedName name="h" localSheetId="16">_W73K5</definedName>
    <definedName name="h" localSheetId="17">_W73K5</definedName>
    <definedName name="h" localSheetId="18">_W73K5</definedName>
    <definedName name="h" localSheetId="19">_W73K5</definedName>
    <definedName name="h" localSheetId="20">_W73K5</definedName>
    <definedName name="h" localSheetId="21">_W73K5</definedName>
    <definedName name="h" localSheetId="23">_W73K5</definedName>
    <definedName name="h" localSheetId="3">_W73K5</definedName>
    <definedName name="h" localSheetId="4">_W73K5</definedName>
    <definedName name="h" localSheetId="5">_W73K5</definedName>
    <definedName name="h" localSheetId="6">_W73K5</definedName>
    <definedName name="h" localSheetId="7">_W73K5</definedName>
    <definedName name="h" localSheetId="8">_W73K5</definedName>
    <definedName name="h" localSheetId="9">_W73K5</definedName>
    <definedName name="h" localSheetId="10">_W73K5</definedName>
    <definedName name="h" localSheetId="11">_W73K5</definedName>
    <definedName name="h" localSheetId="12">_W73K5</definedName>
    <definedName name="h">_W73K5</definedName>
    <definedName name="Hn">'[81]106.Przepust DK36'!#REF!</definedName>
    <definedName name="hob">[17]Ceny!$B$96</definedName>
    <definedName name="home">#REF!</definedName>
    <definedName name="hotmix">[82]obwodnica!$A$1:$G$444</definedName>
    <definedName name="hryw">#REF!</definedName>
    <definedName name="Ht">'[81]106.Przepust DK36'!#REF!</definedName>
    <definedName name="hu">'[66]Obiekt nr 11 w km 15_081_32 '!#REF!</definedName>
    <definedName name="humusowanie_obsianie">'[52]19'!$D$126</definedName>
    <definedName name="hydrofobizacja">'[52]19'!$D$97</definedName>
    <definedName name="Hydroizolacja">100</definedName>
    <definedName name="i">'[28]specyfikacje oznaczenia'!$B$13</definedName>
    <definedName name="IBsad">#REF!</definedName>
    <definedName name="ie">#REF!</definedName>
    <definedName name="ilość">'[56]Płyty drogowe'!$C$2</definedName>
    <definedName name="Ilość1">#REF!</definedName>
    <definedName name="Ilość2">#REF!</definedName>
    <definedName name="Ilość3">#REF!</definedName>
    <definedName name="Iniekcja_z_renowacją">400</definedName>
    <definedName name="INNE">960/12</definedName>
    <definedName name="INNEOPLATY">480/12</definedName>
    <definedName name="INTRANET">55271.22+15800</definedName>
    <definedName name="izol">[17]Ceny!$B$59</definedName>
    <definedName name="izol_cienka">[38]CENY!$F$228</definedName>
    <definedName name="izolacja_bitum_lateks_3mm">[26]ceny!$D$127</definedName>
    <definedName name="Izolacja_bitumiczna">30</definedName>
    <definedName name="j">#REF!</definedName>
    <definedName name="j_garc">#REF!</definedName>
    <definedName name="j_sto">[83]Zobowiazania!#REF!</definedName>
    <definedName name="j_zal">[83]Zobowiazania!#REF!</definedName>
    <definedName name="jastrych_niezbrojony">[33]Cj!$E$14</definedName>
    <definedName name="JednostkiMiary">#REF!</definedName>
    <definedName name="JEŻYCE_WYK">#REF!</definedName>
    <definedName name="JEŻYCE_ZLEC">#REF!</definedName>
    <definedName name="jhhhhhhhhhhhhh">('[84]TD_Spis działów'!$I$35,'[84]TD_Spis działów'!$A$1:$H$48)</definedName>
    <definedName name="jj" hidden="1">#REF!</definedName>
    <definedName name="jjj">#REF!</definedName>
    <definedName name="JUNIKOWO_WYK">#REF!</definedName>
    <definedName name="k_15.30">[39]materiały!$F$75</definedName>
    <definedName name="k_20.30">[39]materiały!$F$59</definedName>
    <definedName name="k_fin">#REF!</definedName>
    <definedName name="k_oper">#REF!</definedName>
    <definedName name="k_sprz">#REF!</definedName>
    <definedName name="k_zarz">#REF!</definedName>
    <definedName name="kabiny_HPL">[33]Cj!$E$141</definedName>
    <definedName name="kabiny_szkło">[33]Cj!$E$142</definedName>
    <definedName name="kamil12345">#REF!</definedName>
    <definedName name="kan">#REF!</definedName>
    <definedName name="kanał_went">[33]mury!$M$125</definedName>
    <definedName name="kap_obr">#REF!</definedName>
    <definedName name="kapa">[76]beton!$P$18</definedName>
    <definedName name="kapy_wbud">[56]Definicje!$B$25</definedName>
    <definedName name="Kategoria">#REF!</definedName>
    <definedName name="kb_10.10">[39]materiały!$F$145</definedName>
    <definedName name="kerb">#REF!</definedName>
    <definedName name="kg_10">#REF!</definedName>
    <definedName name="kg_10.10">#REF!</definedName>
    <definedName name="kg_16.18">[39]materiały!$F$154</definedName>
    <definedName name="KIEKRZ_WYK">#REF!</definedName>
    <definedName name="KIEKRZ_ZLEC">#REF!</definedName>
    <definedName name="kk">'[5]specyfikacje oznaczenia'!$B$15</definedName>
    <definedName name="kkk">[85]Żelbet!$J$26</definedName>
    <definedName name="kkkk">#REF!</definedName>
    <definedName name="kkkkkk">[85]Żelbet!$L$24</definedName>
    <definedName name="kkm">'[5]specyfikacje oznaczenia'!$B$28</definedName>
    <definedName name="kliniec">[33]Cj!$E$130</definedName>
    <definedName name="klinkier_12">[33]KLINKIER!$H$7</definedName>
    <definedName name="klinkier_25">[33]KLINKIER!$H$12</definedName>
    <definedName name="klinkier_38">[33]KLINKIER!$H$17</definedName>
    <definedName name="kliny">[33]Cj!$E$59</definedName>
    <definedName name="kliny_styropianowe">[33]Cj!$E$85</definedName>
    <definedName name="kliny_wełna">[33]Cj!$E$87</definedName>
    <definedName name="knsldngdgre">'[86]Estak. O-E3iE4'!#REF!</definedName>
    <definedName name="KOBYLE_WYK">#REF!</definedName>
    <definedName name="kol">[17]Ceny!$B$68</definedName>
    <definedName name="kolbet">'[63]Wzmocnienia '!$L$60</definedName>
    <definedName name="Kolej">#REF!</definedName>
    <definedName name="kolumnypiaskowe">'[63]Wzmocnienia '!$L$62</definedName>
    <definedName name="KOM">1005436.84</definedName>
    <definedName name="KOMANDORIA_WYK">#REF!</definedName>
    <definedName name="komin">[33]mury!$M$122</definedName>
    <definedName name="koniec">"$drogi.$f$"</definedName>
    <definedName name="KoniecKosztorys">#REF!</definedName>
    <definedName name="KoniecKosztorysEng">#REF!</definedName>
    <definedName name="KoniecPrzedmiar">#REF!</definedName>
    <definedName name="KoniecPrzedmiarEng">#REF!</definedName>
    <definedName name="KoniecPrzemiar">#REF!</definedName>
    <definedName name="KoniecPrzemiarENG">#REF!</definedName>
    <definedName name="kons">[17]Ceny!$B$55</definedName>
    <definedName name="Konstrukcja_odciążająca1">20000</definedName>
    <definedName name="Konstrukcja_odciążająca2">40000</definedName>
    <definedName name="konstrukcja_reszta">[33]Cj!$E$138</definedName>
    <definedName name="konstrukcja_stalowa">[33]Cj!$E$137</definedName>
    <definedName name="KONSULT">10000</definedName>
    <definedName name="kontr_real">#REF!</definedName>
    <definedName name="kontr_real_p">#REF!</definedName>
    <definedName name="kontrola_zakres">#REF!</definedName>
    <definedName name="korpus">[76]beton!$P$13</definedName>
    <definedName name="kostka_6cm_kolor">#REF!</definedName>
    <definedName name="kostka_6cm_szara">#REF!</definedName>
    <definedName name="kostka_8cm_kolor">#REF!</definedName>
    <definedName name="kostka_8cm_szara">#REF!</definedName>
    <definedName name="kosz">#REF!</definedName>
    <definedName name="kosz_fin">#REF!</definedName>
    <definedName name="kosz_oper">#REF!</definedName>
    <definedName name="kosz_sprz">#REF!</definedName>
    <definedName name="kosz_sprz_p">#REF!</definedName>
    <definedName name="kosz_zarz">#REF!</definedName>
    <definedName name="kosz_zarz_p">#REF!</definedName>
    <definedName name="koszty">#REF!</definedName>
    <definedName name="Koszty_besp9">[87]Zestawienie!#REF!</definedName>
    <definedName name="Koszty_bezp10">[87]Zestawienie!#REF!</definedName>
    <definedName name="Koszty_bezp8">[87]Zestawienie!#REF!</definedName>
    <definedName name="Koszty_bezpośrednie">#REF!</definedName>
    <definedName name="Koszty_wytworzenia">#REF!</definedName>
    <definedName name="KOSZTY_ZARZĄDU">'[88]2U30KZ'!#REF!</definedName>
    <definedName name="kotwy_inne_zł_kg">[26]ceny!$D$91</definedName>
    <definedName name="kotwy_talerzowe">[56]Definicje!$B$30</definedName>
    <definedName name="kotwy_talerzowe_kpl">[26]ceny!$D$90</definedName>
    <definedName name="kp">'[89]Stan surowy'!$Q$3</definedName>
    <definedName name="kpl">#REF!</definedName>
    <definedName name="KPS">'[90]Stan surowy'!$Q$3</definedName>
    <definedName name="kpw">'[90]Stan surowy'!$Q$4</definedName>
    <definedName name="kra">[17]Ceny!$B$18</definedName>
    <definedName name="krawężnik_12x25">#REF!</definedName>
    <definedName name="krawężnik_15x30">#REF!</definedName>
    <definedName name="krawężnik_20x30">#REF!</definedName>
    <definedName name="kruszywo">#REF!</definedName>
    <definedName name="kruszywo_łamane">[33]Cj!$E$4</definedName>
    <definedName name="kryt">[14]APO!$C$5:$C$6</definedName>
    <definedName name="kryter">[91]Tablas!$C$5:$C$6</definedName>
    <definedName name="KRYTERIA1">[92]Tablas!$C$5:$C$6</definedName>
    <definedName name="KRYTERIA2">[92]Tablas!$C$5:$C$6</definedName>
    <definedName name="kryteriaw">[14]Tablas!$C$5:$C$6</definedName>
    <definedName name="KRZESINY_WYK">#REF!</definedName>
    <definedName name="KRZYŻOW_WYK">#REF!</definedName>
    <definedName name="KRZYŻOW_ZLE">#REF!</definedName>
    <definedName name="KRZYŻOW_ZLEC">#REF!</definedName>
    <definedName name="kurs">4.2735</definedName>
    <definedName name="Kurs_Euro">#REF!</definedName>
    <definedName name="kurseuro">#REF!</definedName>
    <definedName name="Kursy">[93]Kursy!$C$9:$D$12</definedName>
    <definedName name="Kursy1">[93]Kursy!$C$9:$D$12</definedName>
    <definedName name="kursy2">[93]Kursy!$C$9:$D$12</definedName>
    <definedName name="kw_zur">#REF!</definedName>
    <definedName name="KZO">[94]Zelbet!#REF!</definedName>
    <definedName name="l">'[5]specyfikacje oznaczenia'!$B$16</definedName>
    <definedName name="laczniki">[80]KP.całość!$R$26</definedName>
    <definedName name="lamane">#REF!</definedName>
    <definedName name="lany">'[95]Kruszywa i kamień'!#REF!</definedName>
    <definedName name="lany1">[17]Ceny!#REF!</definedName>
    <definedName name="lekka_mokra_10">[33]Cj!$E$46</definedName>
    <definedName name="lekka_mokra_12">[33]Cj!$E$45</definedName>
    <definedName name="lekka_mokra_14">[33]Cj!$E$44</definedName>
    <definedName name="lekka_mokra_15">[33]Cj!$E$43</definedName>
    <definedName name="lekka_mokra_3">[33]Cj!$E$49</definedName>
    <definedName name="lekka_mokra_5">[33]Cj!$E$48</definedName>
    <definedName name="lekka_mokra_8">[33]Cj!$E$47</definedName>
    <definedName name="lekka_mokra_wełna_10">[33]Cj!$E$40</definedName>
    <definedName name="lekka_mokra_wełna_12">[33]Cj!$E$39</definedName>
    <definedName name="lekka_mokra_wełna_15">[33]Cj!$E$38</definedName>
    <definedName name="lekka_mokra_wełna_3">[33]Cj!$E$42</definedName>
    <definedName name="lekka_mokra_wełna_5">[33]Cj!$E$41</definedName>
    <definedName name="LiczbaMiejscDziesietnych">#REF!</definedName>
    <definedName name="listwa">[33]Cj!$E$146</definedName>
    <definedName name="loz">[17]Ceny!$B$73</definedName>
    <definedName name="ł">'[5]specyfikacje oznaczenia'!$B$21</definedName>
    <definedName name="ładowarka_teleskopowa">[26]ceny!$D$68</definedName>
    <definedName name="łam">#REF!</definedName>
    <definedName name="łam63">[96]kruszywa!#REF!</definedName>
    <definedName name="łamane">[97]Kruszywa!$B$6</definedName>
    <definedName name="ŁAWICA_WYK">#REF!</definedName>
    <definedName name="Ławy">[33]żelbet!$AM$82</definedName>
    <definedName name="Ławy_2">[33]żelbet!$AM$80</definedName>
    <definedName name="Ławy_fundamentowe_szer_1m_wys_0_5m">[33]żelbet!$AM$78</definedName>
    <definedName name="ŁAZARZ_WYK">#REF!</definedName>
    <definedName name="ŁAZARZ_ZLEC">#REF!</definedName>
    <definedName name="m">'[5]specyfikacje oznaczenia'!$B$17</definedName>
    <definedName name="ma_az_20_700">#REF!</definedName>
    <definedName name="ma_pu_22">#REF!</definedName>
    <definedName name="majst">[98]Stawki!$C$3</definedName>
    <definedName name="malowanie">'[99]koszty bezpośrednie'!$I$81</definedName>
    <definedName name="malowanie_akryl">[33]Cj!$E$51</definedName>
    <definedName name="Malowanie_betonu">25</definedName>
    <definedName name="malowanie_latex">[33]Cj!$E$52</definedName>
    <definedName name="marza">#REF!</definedName>
    <definedName name="master" hidden="1">#REF!</definedName>
    <definedName name="maszyny">#REF!</definedName>
    <definedName name="mat">[17]Ceny!$B$162</definedName>
    <definedName name="mata">'[34]zestawienie-materialyrobocizna'!$B$13</definedName>
    <definedName name="MATBIUR">8400/12</definedName>
    <definedName name="Materac_gabionowy">130</definedName>
    <definedName name="materace_kamienne">[26]ceny!$D$158</definedName>
    <definedName name="Materiał1">[61]Zestawienie!$C$10</definedName>
    <definedName name="Materiał10">[87]Zestawienie!#REF!</definedName>
    <definedName name="Materiał2">[61]Zestawienie!$D$10</definedName>
    <definedName name="Materiał3">[61]Zestawienie!$E$10</definedName>
    <definedName name="Materiał4">[61]Zestawienie!$F$10</definedName>
    <definedName name="Materiał5">[61]Zestawienie!$G$10</definedName>
    <definedName name="Materiał8">[87]Zestawienie!#REF!</definedName>
    <definedName name="Materiał9">[87]Zestawienie!#REF!</definedName>
    <definedName name="MATPOM">6000/12</definedName>
    <definedName name="maty_szalunkowe">[26]ceny!$D$148</definedName>
    <definedName name="membrana">[33]Cj!$E$62</definedName>
    <definedName name="miesiąc">#REF!</definedName>
    <definedName name="MIGRACJA">79022.68</definedName>
    <definedName name="MIOP">5*5000</definedName>
    <definedName name="mm">#REF!</definedName>
    <definedName name="MN">#REF!</definedName>
    <definedName name="mo">'[5]specyfikacje oznaczenia'!$B$34</definedName>
    <definedName name="mokro">'[63]Wzmocnienia '!$L$58</definedName>
    <definedName name="molo">#REF!-(26717.11-15928.3)/12</definedName>
    <definedName name="molooooooooo">0</definedName>
    <definedName name="MORASKO_WYK">#REF!</definedName>
    <definedName name="mroz">[96]kruszywa!#REF!</definedName>
    <definedName name="MS">1000024</definedName>
    <definedName name="n">[80]RZO!#REF!</definedName>
    <definedName name="nadproże_pref">[33]Cj!$E$140</definedName>
    <definedName name="Nagłówek">#REF!</definedName>
    <definedName name="nal_dlug">#REF!</definedName>
    <definedName name="nal_krot">#REF!</definedName>
    <definedName name="Naprawy_PCC">300</definedName>
    <definedName name="narzut">[68]RZO!#REF!</definedName>
    <definedName name="nas">#N/A</definedName>
    <definedName name="nasd">'[99]koszty bezpośrednie'!$O$11</definedName>
    <definedName name="naso">'[99]koszty bezpośrednie'!$O$10</definedName>
    <definedName name="nasuwanie">[100]beton!$T$21</definedName>
    <definedName name="nasuwanie_pdl_plyta">[101]beton!$R$21</definedName>
    <definedName name="nasyp">'[95]Kruszywa i kamień'!#REF!</definedName>
    <definedName name="naw">[17]Ceny!$B$52</definedName>
    <definedName name="naw_ścieralna_SMA_4_5cm">'[52]19'!$D$108</definedName>
    <definedName name="nawierzchnia_żywica_3mm">[26]ceny!$D$114</definedName>
    <definedName name="nawierzchnia_żywica_5mm">[26]ceny!$D$115</definedName>
    <definedName name="NAWIGACJA">#REF!</definedName>
    <definedName name="NazwaPliku">#REF!</definedName>
    <definedName name="ng">[60]Żelbet!$J$24</definedName>
    <definedName name="nok">#REF!</definedName>
    <definedName name="nol" hidden="1">#REF!</definedName>
    <definedName name="nowe_k1">#REF!</definedName>
    <definedName name="nowe_k2">#REF!</definedName>
    <definedName name="nr_ofe">[51]START!$J$35</definedName>
    <definedName name="NrKolumnyFormuly">#REF!</definedName>
    <definedName name="NrKolumnyWyniku">#REF!</definedName>
    <definedName name="nt">'[6]specyfikacje oznaczenia'!$B$43</definedName>
    <definedName name="num">[91]Tablas!$A$5:$B$9</definedName>
    <definedName name="numer">[102]Tablas!$A$5:$B$9</definedName>
    <definedName name="NUMEROS">[14]Tablas!$A$5:$B$9</definedName>
    <definedName name="NUMEROS___0">[14]Tablas!$A$5:$B$9</definedName>
    <definedName name="NUMEROS___2">[14]APO!$A$5:$B$9</definedName>
    <definedName name="NUMEROS___3">[70]Tablas!$A$5:$B$9</definedName>
    <definedName name="NUMEROS2">[92]Tablas!$A$5:$B$9</definedName>
    <definedName name="o">'[5]specyfikacje oznaczenia'!$B$18</definedName>
    <definedName name="o_8.30">[39]materiały!$F$67</definedName>
    <definedName name="Obiekt">#REF!</definedName>
    <definedName name="obiekt233">#REF!</definedName>
    <definedName name="obrzeże_20x6">#REF!</definedName>
    <definedName name="obrzeże_30x8">#REF!</definedName>
    <definedName name="OBSLUGA">10200/12</definedName>
    <definedName name="obsp">[17]Ceny!$B$168</definedName>
    <definedName name="OBSZAR">#REF!</definedName>
    <definedName name="obszar_wydr">#REF!</definedName>
    <definedName name="_xlnm.Print_Area">#REF!</definedName>
    <definedName name="oczyszczenie">#REF!</definedName>
    <definedName name="Odkucie_skorodowanego_betonu">300</definedName>
    <definedName name="odm">[17]Ceny!#REF!</definedName>
    <definedName name="ods">[42]kruszywa!#REF!</definedName>
    <definedName name="odwodnienie_powierzchniowe">[26]ceny!$D$150</definedName>
    <definedName name="ofert">#REF!</definedName>
    <definedName name="ofertacja">#REF!</definedName>
    <definedName name="ofertacja_p">#REF!</definedName>
    <definedName name="ogr">'[5]specyfikacje oznaczenia'!$B$31</definedName>
    <definedName name="ok">[103]Zelbet!#REF!</definedName>
    <definedName name="okładzina_szkło">[33]Cj!$E$145</definedName>
    <definedName name="on">[104]Ukladanie_Masa!#REF!</definedName>
    <definedName name="ooo">[105]KP!$H$110</definedName>
    <definedName name="oooo">#REF!</definedName>
    <definedName name="ooooo">'[106]B WA29'!$I$8</definedName>
    <definedName name="op">'[5]specyfikacje oznaczenia'!$B$33</definedName>
    <definedName name="oper">#REF!</definedName>
    <definedName name="opi">'[5]specyfikacje oznaczenia'!$B$45</definedName>
    <definedName name="opor">[17]Ceny!$B$189</definedName>
    <definedName name="opp">'[5]specyfikacje oznaczenia'!$B$44</definedName>
    <definedName name="opr">[51]START!$J$37</definedName>
    <definedName name="opust">#REF!</definedName>
    <definedName name="otoczaki">[33]Cj!$E$7</definedName>
    <definedName name="p">#REF!</definedName>
    <definedName name="p_50.50">[39]materiały!$F$51</definedName>
    <definedName name="p_fin">#REF!</definedName>
    <definedName name="p_kowa">#REF!</definedName>
    <definedName name="p_oper">#REF!</definedName>
    <definedName name="p_wart">[83]BILANS!#REF!</definedName>
    <definedName name="p2b">#REF!</definedName>
    <definedName name="P2C">[70]Tablas!$C$5:$C$6</definedName>
    <definedName name="PAAAA" hidden="1">#REF!</definedName>
    <definedName name="PAAAAAA">#REF!</definedName>
    <definedName name="PAAAAAA_2">#REF!</definedName>
    <definedName name="PAAAAAA_6">#REF!</definedName>
    <definedName name="paaaas" hidden="1">#REF!</definedName>
    <definedName name="pal">[17]Ceny!$B$114</definedName>
    <definedName name="pal_1200">#REF!</definedName>
    <definedName name="pal_1200_skala">#REF!</definedName>
    <definedName name="pal_1500">#REF!</definedName>
    <definedName name="pal_1500_min">[107]pale!#REF!</definedName>
    <definedName name="pal_1500_skala">#REF!</definedName>
    <definedName name="pald">[17]Ceny!$B$116</definedName>
    <definedName name="PALIWO">4008/12</definedName>
    <definedName name="pals">[17]Ceny!$B$115</definedName>
    <definedName name="pap_w">[83]Zobowiazania!#REF!</definedName>
    <definedName name="pap_wart_p" localSheetId="13">_W16K5</definedName>
    <definedName name="pap_wart_p" localSheetId="14">_W16K5</definedName>
    <definedName name="pap_wart_p" localSheetId="15">_W16K5</definedName>
    <definedName name="pap_wart_p" localSheetId="16">_W16K5</definedName>
    <definedName name="pap_wart_p" localSheetId="17">_W16K5</definedName>
    <definedName name="pap_wart_p" localSheetId="18">_W16K5</definedName>
    <definedName name="pap_wart_p" localSheetId="19">_W16K5</definedName>
    <definedName name="pap_wart_p" localSheetId="20">_W16K5</definedName>
    <definedName name="pap_wart_p" localSheetId="21">_W16K5</definedName>
    <definedName name="pap_wart_p" localSheetId="23">_W16K5</definedName>
    <definedName name="pap_wart_p" localSheetId="3">_W16K5</definedName>
    <definedName name="pap_wart_p" localSheetId="4">_W16K5</definedName>
    <definedName name="pap_wart_p" localSheetId="5">_W16K5</definedName>
    <definedName name="pap_wart_p" localSheetId="6">_W16K5</definedName>
    <definedName name="pap_wart_p" localSheetId="7">_W16K5</definedName>
    <definedName name="pap_wart_p" localSheetId="8">_W16K5</definedName>
    <definedName name="pap_wart_p" localSheetId="9">_W16K5</definedName>
    <definedName name="pap_wart_p" localSheetId="10">_W16K5</definedName>
    <definedName name="pap_wart_p" localSheetId="11">_W16K5</definedName>
    <definedName name="pap_wart_p" localSheetId="12">_W16K5</definedName>
    <definedName name="pap_wart_p">_W16K5</definedName>
    <definedName name="papa">'[34]zestawienie-materialyrobocizna'!$B$11</definedName>
    <definedName name="papa_fundamenty_x1">[33]Cj!$E$70</definedName>
    <definedName name="papa_materiał">[26]ceny!$D$128</definedName>
    <definedName name="papa_raz">#REF!</definedName>
    <definedName name="papa_ułożenie_gzymsy">[26]ceny!$D$131</definedName>
    <definedName name="papa_ułożenie_pion">[26]ceny!$D$130</definedName>
    <definedName name="papa_ułożenie_poziom">[26]ceny!$D$129</definedName>
    <definedName name="papa_ułożenie_ustrój_żywica">[26]ceny!$D$132</definedName>
    <definedName name="papa_x2">[33]Cj!$E$71</definedName>
    <definedName name="papa1">[17]Ceny!$B$61</definedName>
    <definedName name="PAPAPAPA">[37]Tablas!$C$5:$C$6</definedName>
    <definedName name="papax1">[38]CENY!$F$230</definedName>
    <definedName name="par">[17]Ceny!$B$245</definedName>
    <definedName name="parapet_drewno">[33]Cj!$E$116</definedName>
    <definedName name="parapet_konglomerat">[33]Cj!$E$115</definedName>
    <definedName name="parapety_ocynk">[33]Cj!$E$112</definedName>
    <definedName name="pas">[27]Tablas!$C$5:$C$6</definedName>
    <definedName name="PAS.ZBIORCZY" hidden="1">#REF!</definedName>
    <definedName name="pas_2">[108]Tablas!$C$5:$C$6</definedName>
    <definedName name="PAS_2006_KP" hidden="1">#REF!</definedName>
    <definedName name="PAS_2006_KPP" hidden="1">#REF!</definedName>
    <definedName name="pas_3">[109]Tablas!$C$5:$C$6</definedName>
    <definedName name="pas_6">[36]Tablas!$C$5:$C$6</definedName>
    <definedName name="pasa">[36]Tablas!$C$5:$C$6</definedName>
    <definedName name="pasa_2">[37]Tablas!$C$5:$C$6</definedName>
    <definedName name="pasa_6">[36]Tablas!$C$5:$C$6</definedName>
    <definedName name="pasujja">#REF!</definedName>
    <definedName name="pasujja_2">#REF!</definedName>
    <definedName name="pasujja_6">#REF!</definedName>
    <definedName name="pb">'[5]specyfikacje oznaczenia'!$B$30</definedName>
    <definedName name="Pc">'[33]DANE OGÓLNE OBIEKTU'!$C$24</definedName>
    <definedName name="pcp">[39]materiały!$F$38</definedName>
    <definedName name="pdf">#REF!</definedName>
    <definedName name="PER">4000</definedName>
    <definedName name="percodrain">[56]Definicje!$B$32</definedName>
    <definedName name="Personel">#REF!</definedName>
    <definedName name="PETRO">[50]Współczynniki!$D$13</definedName>
    <definedName name="pi">#REF!</definedName>
    <definedName name="pias">[42]kruszywa!#REF!</definedName>
    <definedName name="piase">[33]Cj!$E$133</definedName>
    <definedName name="piasek">#REF!</definedName>
    <definedName name="piasek_gruby">[33]Cj!$E$5</definedName>
    <definedName name="piasek_na_zasypki">[56]Definicje!$B$28</definedName>
    <definedName name="PIĄTKOWO_WYK">#REF!</definedName>
    <definedName name="pierw_cięcie">#REF!</definedName>
    <definedName name="PKP_trakcja">#REF!</definedName>
    <definedName name="pl_zes">#REF!</definedName>
    <definedName name="pl_zesp">[57]bet_zbr!$P$15</definedName>
    <definedName name="PlikiOtwarte">#REF!</definedName>
    <definedName name="pln">#REF!</definedName>
    <definedName name="pln.">#REF!</definedName>
    <definedName name="plyta">[76]beton!$P$17</definedName>
    <definedName name="plyta_p">#REF!</definedName>
    <definedName name="plyta_z">#REF!</definedName>
    <definedName name="Płotki_naprowadzające">200</definedName>
    <definedName name="Płyta">'[56]Płyty drogowe'!$F$3</definedName>
    <definedName name="płytki_robocizna">[33]Cj!$E$74</definedName>
    <definedName name="płyty_drogowe">'[52]19'!$D$62</definedName>
    <definedName name="płyty_fundamentowe_2_gr_15">[33]żelbet!$AM$67</definedName>
    <definedName name="płyty_fundamentowe_2_gr_25">[33]żelbet!$AM$65</definedName>
    <definedName name="płyty_fundamentowe_gr_35">[33]żelbet!$AM$33</definedName>
    <definedName name="płyty_fundamentowe_gr_40">[33]żelbet!$AM$32</definedName>
    <definedName name="płyty_fundamentowe_gr_50">[33]żelbet!$AM$30</definedName>
    <definedName name="płyty_przejściowe_wbud">[56]Definicje!$B$26</definedName>
    <definedName name="Pnetto">'[33]DANE OGÓLNE OBIEKTU'!$C$21</definedName>
    <definedName name="po">#REF!</definedName>
    <definedName name="podBA">[10]masy!#REF!</definedName>
    <definedName name="podbudowa">#REF!</definedName>
    <definedName name="podbudowa_BA">#REF!</definedName>
    <definedName name="podbudowa_wb">#REF!</definedName>
    <definedName name="podklad">[57]bet_zbr!$P$20</definedName>
    <definedName name="Podporowe">#REF!</definedName>
    <definedName name="podpory_wbud">[56]Definicje!$B$23</definedName>
    <definedName name="podsypka_cem_piask">[26]ceny!$D$51</definedName>
    <definedName name="Podwaliny">[33]żelbet!$AM$76</definedName>
    <definedName name="Podwyk10">[87]Zestawienie!#REF!</definedName>
    <definedName name="Podwyk8">[87]Zestawienie!#REF!</definedName>
    <definedName name="Podwyk9">[87]Zestawienie!#REF!</definedName>
    <definedName name="POINT">#N/A</definedName>
    <definedName name="pol">#REF!</definedName>
    <definedName name="pole1">#REF!</definedName>
    <definedName name="pompa">'[52]19'!$D$49</definedName>
    <definedName name="pompa_dojazd">'[52]19'!$D$50</definedName>
    <definedName name="poręcze_schodów_skarpowych">[26]ceny!$D$137</definedName>
    <definedName name="POROFER_PALE1" hidden="1">#REF!</definedName>
    <definedName name="Porotherm11Profi">[33]mury!$M$70</definedName>
    <definedName name="Porotherm11PW">[33]mury!$M$91</definedName>
    <definedName name="Porotherm18PW">[33]mury!$M$88</definedName>
    <definedName name="Porotherm25_30AKU">[33]mury!$M$82</definedName>
    <definedName name="Porotherm25_37AKU">[33]mury!$M$79</definedName>
    <definedName name="Porotherm25AKU">[33]mury!$M$85</definedName>
    <definedName name="Porotherm25Profi">[33]mury!$M$67</definedName>
    <definedName name="Porotherm25PW">[33]mury!$M$76</definedName>
    <definedName name="Porotherm30Profi">[33]mury!$M$64</definedName>
    <definedName name="Porotherm30PW">[33]mury!$M$73</definedName>
    <definedName name="Porotherm38PW">[33]mury!$M$58</definedName>
    <definedName name="Porotherm38Si">[33]mury!$M$49</definedName>
    <definedName name="Porotherm44Profi">[33]mury!$M$61</definedName>
    <definedName name="Porotherm44PW">[33]mury!$M$55</definedName>
    <definedName name="Porotherm44Si">[33]mury!$M$46</definedName>
    <definedName name="Porotherm50PW">[33]mury!$M$52</definedName>
    <definedName name="Porotherm8PW">[33]mury!$M$94</definedName>
    <definedName name="porów.">'[110]B67100%'!$C$5:$C$6</definedName>
    <definedName name="posadzka_1">'[33]Płytki gresowe i ceramiczne'!$G$63</definedName>
    <definedName name="posp">#REF!</definedName>
    <definedName name="pospolka">[33]Cj!$E$132</definedName>
    <definedName name="posz1">#REF!</definedName>
    <definedName name="posz2">#REF!</definedName>
    <definedName name="posz3">#REF!</definedName>
    <definedName name="powierzchnia">'[111]Płyty drogowe'!#REF!</definedName>
    <definedName name="Powierzchnia10">[87]Zestawienie!#REF!</definedName>
    <definedName name="Powierzchnia8">[87]Zestawienie!#REF!</definedName>
    <definedName name="Powierzchnia9">[87]Zestawienie!#REF!</definedName>
    <definedName name="pozbruk_6">[33]Cj!$E$103</definedName>
    <definedName name="pozbruk_8">[33]Cj!$E$104</definedName>
    <definedName name="POZNAŃ_WYK">#REF!</definedName>
    <definedName name="POZNAŃ_WYK1">#REF!</definedName>
    <definedName name="POZNAŃ_ZLEC1">#REF!</definedName>
    <definedName name="Pozostałe">#REF!</definedName>
    <definedName name="Pozycja">#REF!</definedName>
    <definedName name="Pozycje">#REF!</definedName>
    <definedName name="pp">#REF!</definedName>
    <definedName name="ppoz_R30">[33]Cj!$E$139</definedName>
    <definedName name="ppp">[37]Tablas!$C$5:$C$6</definedName>
    <definedName name="pppp">#REF!</definedName>
    <definedName name="Print_Area">#REF!</definedName>
    <definedName name="Print_Titles">#REF!</definedName>
    <definedName name="prob">[17]Ceny!$B$99</definedName>
    <definedName name="probne">#REF!</definedName>
    <definedName name="proc">#REF!</definedName>
    <definedName name="ProgMonat">#REF!</definedName>
    <definedName name="Projekt_nr">#REF!</definedName>
    <definedName name="próbnezametr">#REF!</definedName>
    <definedName name="przec">[17]Ceny!#REF!</definedName>
    <definedName name="pRZEDMIAR">#REF!</definedName>
    <definedName name="przejsc">'[34]zestawienie-materialyrobocizna'!$C$7</definedName>
    <definedName name="przelew">[33]Cj!$E$109</definedName>
    <definedName name="Przepływy">#REF!</definedName>
    <definedName name="przy_bet">[51]BETON!#REF!</definedName>
    <definedName name="przy_win">[51]WINDY!#REF!</definedName>
    <definedName name="przy_zur">#REF!</definedName>
    <definedName name="przych_fin">#REF!</definedName>
    <definedName name="przych_oper">#REF!</definedName>
    <definedName name="przychody">#REF!</definedName>
    <definedName name="przycz">[57]bet_zbr!$P$13</definedName>
    <definedName name="PSARS_WYK">#REF!</definedName>
    <definedName name="PSARS_ZLEC">#REF!</definedName>
    <definedName name="Pu">'[33]DANE OGÓLNE OBIEKTU'!$C$22</definedName>
    <definedName name="pu_18">#REF!</definedName>
    <definedName name="pu_8">#REF!</definedName>
    <definedName name="pug">#REF!</definedName>
    <definedName name="pum">#REF!</definedName>
    <definedName name="puu">#REF!</definedName>
    <definedName name="pw">[50]Współczynniki!$H$5</definedName>
    <definedName name="Pz">'[33]DANE OGÓLNE OBIEKTU'!$C$23</definedName>
    <definedName name="q">'[112]specyfikacje oznaczenia'!$B$9</definedName>
    <definedName name="q_14">#REF!</definedName>
    <definedName name="qq">#REF!</definedName>
    <definedName name="qq_2">[113]Tablas!$C$5:$C$6</definedName>
    <definedName name="qqq">#REF!</definedName>
    <definedName name="qqqqq">#REF!</definedName>
    <definedName name="QWERQWQW">#REF!</definedName>
    <definedName name="qwert">'[66]Obiekt nr 11 w km 15_081_32 '!#REF!</definedName>
    <definedName name="qwerty">#REF!</definedName>
    <definedName name="qww">#REF!</definedName>
    <definedName name="r___0">#REF!</definedName>
    <definedName name="r_cmoc">#REF!</definedName>
    <definedName name="r_fokt">#REF!</definedName>
    <definedName name="r_zarz">#REF!</definedName>
    <definedName name="RACH_KOSZTY_SPRZEDAŻY">#REF!</definedName>
    <definedName name="RACH_KOSZTY_ZARZĄDU">#REF!</definedName>
    <definedName name="rach_zysk">#REF!</definedName>
    <definedName name="RADOJEWO_WYK">#REF!</definedName>
    <definedName name="Razem">#REF!</definedName>
    <definedName name="rb">[114]wsp!$B$20</definedName>
    <definedName name="RD">#REF!</definedName>
    <definedName name="real">#REF!</definedName>
    <definedName name="RECAL">#N/A</definedName>
    <definedName name="REMONT">3000/2</definedName>
    <definedName name="reper">#REF!</definedName>
    <definedName name="repr">[17]Ceny!#REF!</definedName>
    <definedName name="REPREZENTACJA">1200/12</definedName>
    <definedName name="REVAL">#N/A</definedName>
    <definedName name="rez" localSheetId="13">_W73K5</definedName>
    <definedName name="rez" localSheetId="14">_W73K5</definedName>
    <definedName name="rez" localSheetId="15">_W73K5</definedName>
    <definedName name="rez" localSheetId="16">_W73K5</definedName>
    <definedName name="rez" localSheetId="17">_W73K5</definedName>
    <definedName name="rez" localSheetId="18">_W73K5</definedName>
    <definedName name="rez" localSheetId="19">_W73K5</definedName>
    <definedName name="rez" localSheetId="20">_W73K5</definedName>
    <definedName name="rez" localSheetId="21">_W73K5</definedName>
    <definedName name="rez" localSheetId="23">_W73K5</definedName>
    <definedName name="rez" localSheetId="3">_W73K5</definedName>
    <definedName name="rez" localSheetId="4">_W73K5</definedName>
    <definedName name="rez" localSheetId="5">_W73K5</definedName>
    <definedName name="rez" localSheetId="6">_W73K5</definedName>
    <definedName name="rez" localSheetId="7">_W73K5</definedName>
    <definedName name="rez" localSheetId="8">_W73K5</definedName>
    <definedName name="rez" localSheetId="9">_W73K5</definedName>
    <definedName name="rez" localSheetId="10">_W73K5</definedName>
    <definedName name="rez" localSheetId="11">_W73K5</definedName>
    <definedName name="rez" localSheetId="12">_W73K5</definedName>
    <definedName name="rez">_W73K5</definedName>
    <definedName name="rezerwy" localSheetId="13">_W58K5</definedName>
    <definedName name="rezerwy" localSheetId="14">_W58K5</definedName>
    <definedName name="rezerwy" localSheetId="15">_W58K5</definedName>
    <definedName name="rezerwy" localSheetId="16">_W58K5</definedName>
    <definedName name="rezerwy" localSheetId="17">_W58K5</definedName>
    <definedName name="rezerwy" localSheetId="18">_W58K5</definedName>
    <definedName name="rezerwy" localSheetId="19">_W58K5</definedName>
    <definedName name="rezerwy" localSheetId="20">_W58K5</definedName>
    <definedName name="rezerwy" localSheetId="21">_W58K5</definedName>
    <definedName name="rezerwy" localSheetId="23">_W58K5</definedName>
    <definedName name="rezerwy" localSheetId="3">_W58K5</definedName>
    <definedName name="rezerwy" localSheetId="4">_W58K5</definedName>
    <definedName name="rezerwy" localSheetId="5">_W58K5</definedName>
    <definedName name="rezerwy" localSheetId="6">_W58K5</definedName>
    <definedName name="rezerwy" localSheetId="7">_W58K5</definedName>
    <definedName name="rezerwy" localSheetId="8">_W58K5</definedName>
    <definedName name="rezerwy" localSheetId="9">_W58K5</definedName>
    <definedName name="rezerwy" localSheetId="10">_W58K5</definedName>
    <definedName name="rezerwy" localSheetId="11">_W58K5</definedName>
    <definedName name="rezerwy" localSheetId="12">_W58K5</definedName>
    <definedName name="rezerwy">_W58K5</definedName>
    <definedName name="rfeef" hidden="1">#REF!</definedName>
    <definedName name="rg">[43]beton!$D$4</definedName>
    <definedName name="rg.">#REF!</definedName>
    <definedName name="rg_1">#REF!</definedName>
    <definedName name="rg_nw">[115]BUDŻET!#REF!</definedName>
    <definedName name="rg_sz">#REF!</definedName>
    <definedName name="rg_w">[115]BUDŻET!#REF!</definedName>
    <definedName name="rg_zb">[115]BUDŻET!#REF!</definedName>
    <definedName name="RGP">[116]WSPÓŁCZYNNIKI!$I$10</definedName>
    <definedName name="RM">#REF!</definedName>
    <definedName name="RMS">#REF!</definedName>
    <definedName name="road">[77]D2_odc_I!#REF!</definedName>
    <definedName name="rob">#REF!</definedName>
    <definedName name="rob_1">[98]Stawki!$C$4</definedName>
    <definedName name="rob_2">[98]Stawki!$C$5</definedName>
    <definedName name="rob_chudziak">[26]ceny!$D$12</definedName>
    <definedName name="rob_ciosy">[26]ceny!$D$17</definedName>
    <definedName name="rob_filar">[26]ceny!$D$16</definedName>
    <definedName name="rob_fund">[26]ceny!$D$13</definedName>
    <definedName name="rob_gzymsy">[26]ceny!$D$27</definedName>
    <definedName name="rob_kapy_chodnikowe_z_deską">[26]ceny!$D$25</definedName>
    <definedName name="rob_płyty_przejściowe">[26]ceny!$D$24</definedName>
    <definedName name="rob_przyczółek_korpus">[26]ceny!$D$14</definedName>
    <definedName name="rob_przyczółek_skrzydło">[26]ceny!$D$15</definedName>
    <definedName name="rob_ustrój_na_mokro">[26]ceny!$D$19</definedName>
    <definedName name="rob_ustrój_nadbeton">[26]ceny!$D$21</definedName>
    <definedName name="rob_ustrój_nasuwany">[26]ceny!$D$20</definedName>
    <definedName name="rob_ustrój_PKT_cz_na_mokro">[26]ceny!$D$22</definedName>
    <definedName name="Robert">'[117]106.Przepust DK36'!#REF!</definedName>
    <definedName name="roboc">[118]Definicje!$C$2</definedName>
    <definedName name="robocizna">#REF!</definedName>
    <definedName name="robocizna_100mm_250mm">'[119]Kanał - rob'!$H$13</definedName>
    <definedName name="robocizna_300mm_500mm">'[119]Kanał - rob'!$H$14</definedName>
    <definedName name="robocizna_600mm_800mm">'[119]Kanał - rob'!$H$15</definedName>
    <definedName name="robocizna_900mm_1200mm">'[119]Kanał - rob'!$H$16</definedName>
    <definedName name="Robocizna10">[87]Zestawienie!#REF!</definedName>
    <definedName name="Robocizna8">[87]Zestawienie!#REF!</definedName>
    <definedName name="Robocizna9">[87]Zestawienie!#REF!</definedName>
    <definedName name="Roboczo_Godzin1">#REF!</definedName>
    <definedName name="Roboczo_Godzin10">[87]Zestawienie!#REF!</definedName>
    <definedName name="Roboczo_Godzin2">#REF!</definedName>
    <definedName name="Roboczo_Godzin3">#REF!</definedName>
    <definedName name="Roboczo_Godzin4">#REF!</definedName>
    <definedName name="Roboczo_Godzin5">#REF!</definedName>
    <definedName name="Roboczo_Godzin8">[7]Zestawienie!#REF!</definedName>
    <definedName name="Roboczo_Godzin9">[87]Zestawienie!#REF!</definedName>
    <definedName name="robopg">'[120]PG-5'!$Y$1</definedName>
    <definedName name="ROBOTY_DROGOWE">#REF!</definedName>
    <definedName name="ROBOTY_MOSTOWE">#REF!</definedName>
    <definedName name="rockton15">[33]Cj!$E$92</definedName>
    <definedName name="rockton5">[33]Cj!$E$93</definedName>
    <definedName name="rockton7">[33]Cj!$E$91</definedName>
    <definedName name="roofmate_10cm">[33]Cj!$E$101</definedName>
    <definedName name="roz">#REF!</definedName>
    <definedName name="Rozbiórki">100</definedName>
    <definedName name="rozkusz">#REF!</definedName>
    <definedName name="rozkusz_bet">[121]bet_rozkusze!$E$11</definedName>
    <definedName name="rozkusz_bet_chudziak">[121]bet_rozkusze!$E$7</definedName>
    <definedName name="rozkusz_bet_fund">[121]bet_rozkusze!$E$8</definedName>
    <definedName name="rozkusz_bet_korpus">[121]bet_rozkusze!$E$9</definedName>
    <definedName name="rozkusz_bet_ustrój">[121]bet_rozkusze!$E$10</definedName>
    <definedName name="rozkusz_chudziak">[26]ceny!$D$55</definedName>
    <definedName name="rozkusz_fundament">[26]ceny!$D$56</definedName>
    <definedName name="rozkusz_gzyms">[26]ceny!$D$61</definedName>
    <definedName name="rozkusz_kapa">[26]ceny!$D$59</definedName>
    <definedName name="rozkusz_płyta_przejściowa">[26]ceny!$D$60</definedName>
    <definedName name="rozkusz_podpora">[26]ceny!$D$57</definedName>
    <definedName name="rozkusz_ustrój">[26]ceny!$D$58</definedName>
    <definedName name="rozkusz_zbrojenie">[26]ceny!$D$54</definedName>
    <definedName name="rr">[122]Przodek!$J$1:$K$8</definedName>
    <definedName name="Rundflex">#REF!</definedName>
    <definedName name="rur">[17]Ceny!$B$97</definedName>
    <definedName name="Rura_HelCor800">1500</definedName>
    <definedName name="rurk2">[17]Ceny!$B$175</definedName>
    <definedName name="rury">[33]Cj!$E$114</definedName>
    <definedName name="ruszt_50">'[33]g-k'!$X$22</definedName>
    <definedName name="ruszt_75">'[33]g-k'!$X$33</definedName>
    <definedName name="rynek">#REF!</definedName>
    <definedName name="rynny">[33]Cj!$E$113</definedName>
    <definedName name="rz">#REF!</definedName>
    <definedName name="rz_trw">[83]BILANS!#REF!</definedName>
    <definedName name="rzecz_fin">#REF!</definedName>
    <definedName name="rzecz_fin_p">#REF!</definedName>
    <definedName name="rzo">[123]zestawienie!$K$2</definedName>
    <definedName name="S">'[5]specyfikacje oznaczenia'!$B$22</definedName>
    <definedName name="s_2.5">#REF!</definedName>
    <definedName name="s_peł">#REF!</definedName>
    <definedName name="s_pien">[83]BILANS!#REF!</definedName>
    <definedName name="s_poz">#REF!</definedName>
    <definedName name="sa">'[66]Obiekt nr 2 w km 5_451_91 '!#REF!</definedName>
    <definedName name="sacz">[17]Ceny!$B$67</definedName>
    <definedName name="sad">[124]Opcje!$B$2</definedName>
    <definedName name="sadfsdf">[125]Opcje!$B$2</definedName>
    <definedName name="sap">#REF!</definedName>
    <definedName name="SAPCO">2*4.4*1100</definedName>
    <definedName name="SAPCOPA">5*4.4*1100</definedName>
    <definedName name="SAPIC">14430</definedName>
    <definedName name="SAPMIKON">5*4.4*1100</definedName>
    <definedName name="SAPMIOP">5*5000</definedName>
    <definedName name="SAPMISZK">4.4*1100*10</definedName>
    <definedName name="SAPSERI">1140000*0.15*4.2925/12</definedName>
    <definedName name="SAPSERII">1140000*0.15*4.2319/12</definedName>
    <definedName name="SAPSERIII">1140000*0.15*4.2019/12</definedName>
    <definedName name="SAPSERIV">1140000*0.15*4.2774/12</definedName>
    <definedName name="sączek">#REF!</definedName>
    <definedName name="sączek_materiał">[26]ceny!$D$80</definedName>
    <definedName name="sączek_montaż">[26]ceny!$D$81</definedName>
    <definedName name="sączki">[56]Definicje!$B$31</definedName>
    <definedName name="sc">[17]Ceny!$B$88</definedName>
    <definedName name="scho">[17]Ceny!$B$24</definedName>
    <definedName name="schody">#REF!</definedName>
    <definedName name="scianka_pozostawiona">#REF!</definedName>
    <definedName name="scianka_tymczasowa">#REF!</definedName>
    <definedName name="SCIEKI">1608/12</definedName>
    <definedName name="Sciezka">#REF!</definedName>
    <definedName name="scp">[17]Ceny!$B$71</definedName>
    <definedName name="scs">[17]Ceny!$B$86</definedName>
    <definedName name="sd">#REF!</definedName>
    <definedName name="sep">[17]Ceny!#REF!</definedName>
    <definedName name="sez">'[5]specyfikacje oznaczenia'!$B$38</definedName>
    <definedName name="sfawefga" hidden="1">#REF!</definedName>
    <definedName name="SHARED_FORMULA_12_32_12_32_3">#REF!*#REF!+#REF!*#REF!</definedName>
    <definedName name="SHARED_FORMULA_9_32_9_32_3">#REF!-#REF!</definedName>
    <definedName name="siatka">'[126]Estak. O-E3iE4'!#REF!</definedName>
    <definedName name="siatki_ochronne">[26]balustrady!$F$21</definedName>
    <definedName name="silikat12">[33]mury!$M$31</definedName>
    <definedName name="silikat15">[33]mury!$M$28</definedName>
    <definedName name="silikat18">[33]mury!$M$25</definedName>
    <definedName name="silikat24">[33]mury!$M$22</definedName>
    <definedName name="silikat8">[33]mury!$M$34</definedName>
    <definedName name="silka12">[33]mury!$M$16</definedName>
    <definedName name="silka15">[33]mury!$M$13</definedName>
    <definedName name="silka18">[33]mury!$M$10</definedName>
    <definedName name="silka24">[33]mury!$M$7</definedName>
    <definedName name="silka8">[33]mury!$M$19</definedName>
    <definedName name="Sklejka_PCV">#REF!</definedName>
    <definedName name="sklejka_topolowa">[26]ceny!$D$73</definedName>
    <definedName name="skropienie_bit">#REF!</definedName>
    <definedName name="skropienie_niebit">#REF!</definedName>
    <definedName name="skrzynka">#REF!</definedName>
    <definedName name="SLOWAMI">#REF!</definedName>
    <definedName name="Słupy">[33]żelbet!$AM$154</definedName>
    <definedName name="Słupy_2">[33]żelbet!$AM$155</definedName>
    <definedName name="SMA">#REF!</definedName>
    <definedName name="SMA_wb">#REF!</definedName>
    <definedName name="SPIC">21000</definedName>
    <definedName name="SPŁAW_WYK">#REF!</definedName>
    <definedName name="SPODROCK_5cm">[33]Cj!$E$99</definedName>
    <definedName name="spr">[17]Ceny!$B$12</definedName>
    <definedName name="sprz_kosz">#REF!</definedName>
    <definedName name="sprz_mar">#REF!</definedName>
    <definedName name="Sprz_przych">#REF!</definedName>
    <definedName name="sprzedaz_p">#REF!</definedName>
    <definedName name="SprzedazE17">#REF!</definedName>
    <definedName name="sprzęt">#REF!</definedName>
    <definedName name="Sprzęt1">[61]Zestawienie!$C$11</definedName>
    <definedName name="Sprzęt10">[87]Zestawienie!#REF!</definedName>
    <definedName name="Sprzęt2">[61]Zestawienie!$D$11</definedName>
    <definedName name="Sprzęt3">[61]Zestawienie!$E$11</definedName>
    <definedName name="Sprzęt4">[61]Zestawienie!$F$11</definedName>
    <definedName name="Sprzęt5">[61]Zestawienie!$G$11</definedName>
    <definedName name="Sprzęt8">[87]Zestawienie!#REF!</definedName>
    <definedName name="Sprzęt9">[87]Zestawienie!#REF!</definedName>
    <definedName name="srodki">'[123]Wisla Smiala - PRCiP'!$N$25</definedName>
    <definedName name="SS">132954.327</definedName>
    <definedName name="SS_2">#REF!</definedName>
    <definedName name="sss" hidden="1">#REF!</definedName>
    <definedName name="ssss">#REF!</definedName>
    <definedName name="ssss22">#REF!</definedName>
    <definedName name="ST">#REF!</definedName>
    <definedName name="ST.MIAST0_ZLEC">#REF!</definedName>
    <definedName name="ST.MIASTO_SUMA">#REF!</definedName>
    <definedName name="ST.MIASTO_WYK">#REF!</definedName>
    <definedName name="ST.MIASTO_ZLECEN">#REF!</definedName>
    <definedName name="st_ma_02">[127]Żelbet!$J$24</definedName>
    <definedName name="st_ma_03">[127]Żelbet!$K$24</definedName>
    <definedName name="ST_MIAST0_ZLEC">"#ref!"</definedName>
    <definedName name="ST_MIASTO_SUMA">"#ref!"</definedName>
    <definedName name="ST_MIASTO_WYK">"#ref!"</definedName>
    <definedName name="ST_MIASTO_ZLECEN">"#ref!"</definedName>
    <definedName name="sta">[17]Ceny!$B$11</definedName>
    <definedName name="stab">[42]kruszywa!#REF!</definedName>
    <definedName name="stab_1_5">#REF!</definedName>
    <definedName name="stab_2_5">#REF!</definedName>
    <definedName name="stabilizacja">[33]Cj!$E$134</definedName>
    <definedName name="stal">[128]Definicje!$C$3</definedName>
    <definedName name="stal_12">"żelbet!$ae$446"</definedName>
    <definedName name="stal2">[128]Definicje!$C$4</definedName>
    <definedName name="Stałe">#REF!</definedName>
    <definedName name="stare_k1">#REF!</definedName>
    <definedName name="stare_k2">#REF!</definedName>
    <definedName name="STAROŁ_WYK">#REF!</definedName>
    <definedName name="STAROŁ_ZLEC">#REF!</definedName>
    <definedName name="Stawka_dzierzawy">#REF!</definedName>
    <definedName name="stawka_robocizny">[129]DROGA!$J$3</definedName>
    <definedName name="stopy">[33]żelbet!$AM$75</definedName>
    <definedName name="Stopy_fundamentowe">[33]żelbet!$AM$74</definedName>
    <definedName name="Stopy_fundamentowe_do_2_5m3">[33]żelbet!$AM$72</definedName>
    <definedName name="Stopy_fundamentowe_pow_2_5m3">[33]żelbet!$AM$73</definedName>
    <definedName name="stowarz">#REF!</definedName>
    <definedName name="stozk">[17]Ceny!#REF!</definedName>
    <definedName name="stozk2">[17]Ceny!$B$93</definedName>
    <definedName name="STR">79112</definedName>
    <definedName name="strab">[77]D2_odc_I!#REF!</definedName>
    <definedName name="Strefa_przejściowa">150</definedName>
    <definedName name="strop_monolityczny_2_gr_24">[33]żelbet!$AM$235</definedName>
    <definedName name="strop_monolityczny_3_gr_25">[33]żelbet!$AM$257</definedName>
    <definedName name="strop_monolityczny_gr_24">[33]żelbet!$AM$187</definedName>
    <definedName name="strop_monolityczny_gr_26">[33]żelbet!$AM$185</definedName>
    <definedName name="stud">[17]Ceny!$B$176</definedName>
    <definedName name="stwyk">[130]WSPÓŁCZYNNIKI!#REF!</definedName>
    <definedName name="styrodur">[33]Cj!$E$84</definedName>
    <definedName name="styrodurr">[33]Cj!$E$67</definedName>
    <definedName name="styropian_fund">[33]Cj!$E$83</definedName>
    <definedName name="styropian_miekki">[33]Cj!$E$81</definedName>
    <definedName name="styropian_twardy">[33]Cj!$E$82</definedName>
    <definedName name="su">#REF!</definedName>
    <definedName name="subs">[77]D2_odc_I!#REF!</definedName>
    <definedName name="sucho">'[63]Wzmocnienia '!$L$57</definedName>
    <definedName name="sufit_montaz">[33]Cj!$E$79</definedName>
    <definedName name="sufit_woda">[33]Cj!$E$78</definedName>
    <definedName name="sufit_zwykly">[33]Cj!$E$77</definedName>
    <definedName name="Sum">#REF!</definedName>
    <definedName name="SUM_200">#REF!</definedName>
    <definedName name="SUM_K1">#REF!</definedName>
    <definedName name="SUM_K1_1">#REF!</definedName>
    <definedName name="SUM_K1_2">NA()</definedName>
    <definedName name="SUM_K1_20">#REF!</definedName>
    <definedName name="SUM_K1_20_1">#REF!</definedName>
    <definedName name="SUM_K1_21">#REF!</definedName>
    <definedName name="SUM_K1_21_1">#REF!</definedName>
    <definedName name="SUM_K1_28">#REF!</definedName>
    <definedName name="SUM_K1_28_1">#REF!</definedName>
    <definedName name="SUM_K1_29">#REF!</definedName>
    <definedName name="SUM_K1_29_1">#REF!</definedName>
    <definedName name="SUM_K1_30">#REF!</definedName>
    <definedName name="SUM_K1_30_1">#REF!</definedName>
    <definedName name="SUM_K1_31">#REF!</definedName>
    <definedName name="SUM_K1_31_1">#REF!</definedName>
    <definedName name="SUM_K1_32">#REF!</definedName>
    <definedName name="SUM_K1_32_1">#REF!</definedName>
    <definedName name="SUM_K1_33">#REF!</definedName>
    <definedName name="SUM_K1_33_1">#REF!</definedName>
    <definedName name="SUM_K1_34">#REF!</definedName>
    <definedName name="SUM_K1_34_1">#REF!</definedName>
    <definedName name="SUM_K1_35">#REF!</definedName>
    <definedName name="SUM_K1_35_1">#REF!</definedName>
    <definedName name="SUM_K1_36">#REF!</definedName>
    <definedName name="SUM_K1_36_1">#REF!</definedName>
    <definedName name="SUM_K1_37">#REF!</definedName>
    <definedName name="SUM_K1_37_1">#REF!</definedName>
    <definedName name="SUM_K1_38">#REF!</definedName>
    <definedName name="SUM_K1_38_1">#REF!</definedName>
    <definedName name="SUM_K10">#REF!</definedName>
    <definedName name="SUM_K10_1">#REF!</definedName>
    <definedName name="SUM_K10_2">NA()</definedName>
    <definedName name="SUM_K101">#REF!</definedName>
    <definedName name="SUM_K105">#REF!</definedName>
    <definedName name="SUM_K11">#REF!</definedName>
    <definedName name="SUM_K11_1">#REF!</definedName>
    <definedName name="SUM_K11_2">NA()</definedName>
    <definedName name="SUM_K12">#REF!</definedName>
    <definedName name="SUM_K12_1">#REF!</definedName>
    <definedName name="SUM_K12_2">NA()</definedName>
    <definedName name="SUM_K13">#REF!</definedName>
    <definedName name="SUM_K13_1">#REF!</definedName>
    <definedName name="SUM_K13_2">NA()</definedName>
    <definedName name="SUM_K14">#REF!</definedName>
    <definedName name="SUM_K14_1">#REF!</definedName>
    <definedName name="SUM_K14_2">NA()</definedName>
    <definedName name="SUM_K15">#REF!</definedName>
    <definedName name="SUM_K15_1">#REF!</definedName>
    <definedName name="SUM_K15_2">NA()</definedName>
    <definedName name="SUM_K16">#REF!</definedName>
    <definedName name="SUM_K16_1">#REF!</definedName>
    <definedName name="SUM_K16_2">NA()</definedName>
    <definedName name="SUM_K17">#REF!</definedName>
    <definedName name="SUM_K17_1">#REF!</definedName>
    <definedName name="SUM_K17_2">NA()</definedName>
    <definedName name="SUM_K18">#REF!</definedName>
    <definedName name="SUM_K18_1">#REF!</definedName>
    <definedName name="SUM_K18_2">NA()</definedName>
    <definedName name="SUM_K19">#REF!</definedName>
    <definedName name="SUM_K19_1">#REF!</definedName>
    <definedName name="SUM_K19_2">NA()</definedName>
    <definedName name="SUM_K2">#REF!</definedName>
    <definedName name="SUM_K2_1">#REF!</definedName>
    <definedName name="SUM_K2_2">NA()</definedName>
    <definedName name="SUM_K20">#REF!</definedName>
    <definedName name="SUM_K20_1">#REF!</definedName>
    <definedName name="SUM_K20_2">NA()</definedName>
    <definedName name="SUM_K21">#REF!</definedName>
    <definedName name="SUM_K21_1">#REF!</definedName>
    <definedName name="SUM_K21_2">NA()</definedName>
    <definedName name="SUM_K22">#REF!</definedName>
    <definedName name="SUM_K22_1">#REF!</definedName>
    <definedName name="SUM_K22_2">NA()</definedName>
    <definedName name="SUM_K23">#REF!</definedName>
    <definedName name="SUM_K23_1">#REF!</definedName>
    <definedName name="SUM_K23_2">NA()</definedName>
    <definedName name="SUM_K24">[131]D_21__POL!$G$402</definedName>
    <definedName name="SUM_K25">[131]D_22__POL!$G$402</definedName>
    <definedName name="SUM_K26">[131]E_01p_POL!$G$402</definedName>
    <definedName name="SUM_K3">#REF!</definedName>
    <definedName name="SUM_K3_1">#REF!</definedName>
    <definedName name="SUM_K3_2">NA()</definedName>
    <definedName name="SUM_K4">#REF!</definedName>
    <definedName name="SUM_K4_1">#REF!</definedName>
    <definedName name="SUM_K4_2">NA()</definedName>
    <definedName name="SUM_K5">#REF!</definedName>
    <definedName name="SUM_K5_1">#REF!</definedName>
    <definedName name="SUM_K5_2">NA()</definedName>
    <definedName name="SUM_K6">#REF!</definedName>
    <definedName name="SUM_K6_1">#REF!</definedName>
    <definedName name="SUM_K6_2">NA()</definedName>
    <definedName name="SUM_K7">#REF!</definedName>
    <definedName name="SUM_K7_1">#REF!</definedName>
    <definedName name="SUM_K7_2">NA()</definedName>
    <definedName name="SUM_K8">#REF!</definedName>
    <definedName name="SUM_K8_1">#REF!</definedName>
    <definedName name="SUM_K8_2">NA()</definedName>
    <definedName name="SUM_K9">#REF!</definedName>
    <definedName name="SUM_K9_1">#REF!</definedName>
    <definedName name="SUM_K9_2">NA()</definedName>
    <definedName name="suma">#REF!</definedName>
    <definedName name="SUMA_JOLA">#REF!</definedName>
    <definedName name="superrock20">[33]Cj!$E$89</definedName>
    <definedName name="superrock5">[33]Cj!$E$90</definedName>
    <definedName name="swfasagsg">#REF!</definedName>
    <definedName name="System">#REF!</definedName>
    <definedName name="sz">#REF!</definedName>
    <definedName name="sz_be">#REF!</definedName>
    <definedName name="sz_be.">#REF!</definedName>
    <definedName name="sz_fo">#REF!</definedName>
    <definedName name="sz_fp">#REF!</definedName>
    <definedName name="sz_ma">#REF!</definedName>
    <definedName name="sz_ma_01">[127]Żelbet!$I$24</definedName>
    <definedName name="sz_ma_01_doka">[127]Żelbet!$I$26</definedName>
    <definedName name="sz_ma_02_doka">[127]Żelbet!$J$26</definedName>
    <definedName name="sz_ma_03_doka">[127]Żelbet!$K$26</definedName>
    <definedName name="sz_ma_04">[127]Żelbet!$L$24</definedName>
    <definedName name="sz_ma_04_doka">[127]Żelbet!$L$26</definedName>
    <definedName name="sz_ma_07">[127]Żelbet!$M$24</definedName>
    <definedName name="sz_ma_07_doka">[127]Żelbet!$M$26</definedName>
    <definedName name="sz_ma_08">[127]Żelbet!$N$24</definedName>
    <definedName name="sz_ma_09">[127]Żelbet!$O$24</definedName>
    <definedName name="sz_ma_14">[127]Żelbet!$P$24</definedName>
    <definedName name="sz_ma_be">#REF!</definedName>
    <definedName name="sz_ma_f">[132]Żelbet!$E$23</definedName>
    <definedName name="sz_ma_fo">#REF!</definedName>
    <definedName name="sz_ma_fp">#REF!</definedName>
    <definedName name="sz_ma_m">[132]Żelbet!$J$23</definedName>
    <definedName name="sz_ma_mo">[133]Zelbet!$E$23</definedName>
    <definedName name="sz_ma_mo.">#REF!</definedName>
    <definedName name="sz_ma_p">[132]Żelbet!$F$23</definedName>
    <definedName name="sz_ma_pl">[43]beton!$K$23</definedName>
    <definedName name="sz_ma_prz">#REF!</definedName>
    <definedName name="sz_ma_sc">[43]beton!$G$23</definedName>
    <definedName name="sz_ma_st">#REF!</definedName>
    <definedName name="sz_ma_st.">#REF!</definedName>
    <definedName name="sz_ma_std">#REF!</definedName>
    <definedName name="sz_ma_stf">[43]beton!$E$23</definedName>
    <definedName name="sz_pf">#REF!</definedName>
    <definedName name="sz_pf.">#REF!</definedName>
    <definedName name="sz_pl">[43]beton!$E$18</definedName>
    <definedName name="sz_sc">[43]beton!$E$14</definedName>
    <definedName name="sz_sc.">#REF!</definedName>
    <definedName name="sz_sch">#REF!</definedName>
    <definedName name="sz_sch.">#REF!</definedName>
    <definedName name="sz_so">#REF!</definedName>
    <definedName name="sz_sp">#REF!</definedName>
    <definedName name="sz_sp.">#REF!</definedName>
    <definedName name="sz_sp2">#REF!</definedName>
    <definedName name="sz_st">#REF!</definedName>
    <definedName name="sz_st.">#REF!</definedName>
    <definedName name="sz_stf">[43]beton!$E$12</definedName>
    <definedName name="sz_stf.">#REF!</definedName>
    <definedName name="szcz_pod_wylicz">#REF!</definedName>
    <definedName name="szcz_pod_zam">#REF!</definedName>
    <definedName name="SZKOPER">2000</definedName>
    <definedName name="szlichta_gr_150">[33]Cj!$E$34</definedName>
    <definedName name="szlichta_gr_30">[33]Cj!$E$20</definedName>
    <definedName name="szlichta_gr_35">[33]Cj!$E$19</definedName>
    <definedName name="szlichta_gr_40">[33]Cj!$E$18</definedName>
    <definedName name="szlichta_gr_45">[33]Cj!$E$17</definedName>
    <definedName name="szlichta_gr_50">[33]Cj!$E$15</definedName>
    <definedName name="szlichta_gr_55">[33]Cj!$E$26</definedName>
    <definedName name="szlichta_gr_60">[33]Cj!$E$27</definedName>
    <definedName name="szlichta_gr_65">[33]Cj!$E$28</definedName>
    <definedName name="szlichta_gr_70">[33]Cj!$E$29</definedName>
    <definedName name="szlichta_gr_75">[33]Cj!$E$30</definedName>
    <definedName name="szlichta_gr_80">[33]Cj!$E$31</definedName>
    <definedName name="szlichta_gr_85">[33]Cj!$E$32</definedName>
    <definedName name="szlichta_gr_90">[33]Cj!$E$33</definedName>
    <definedName name="szpachlowanie">[33]Cj!$E$11</definedName>
    <definedName name="szst_778">#REF!</definedName>
    <definedName name="szumam">#REF!</definedName>
    <definedName name="ściana_1">'[33]Płytki gresowe i ceramiczne'!$G$12</definedName>
    <definedName name="ścianka_stała">#REF!</definedName>
    <definedName name="ścianka_szczelna">[56]Definicje!$B$34</definedName>
    <definedName name="ścianka_szczelna_technologiczna">[26]ceny!$D$106</definedName>
    <definedName name="ścianka_tymczasowa">#REF!</definedName>
    <definedName name="Ścianki_szczelne_pozostawione">650</definedName>
    <definedName name="Ścianki_szczelne_wyciągane">400</definedName>
    <definedName name="ścianki_wyrywane">[134]Definicje!$B$91</definedName>
    <definedName name="ściany_2_gr_15">[33]żelbet!$AM$137</definedName>
    <definedName name="ściany_gr_15">[33]żelbet!$AM$106</definedName>
    <definedName name="ściany_gr_20">[33]żelbet!$AM$101</definedName>
    <definedName name="ściany_gr_25">[33]żelbet!$AM$96</definedName>
    <definedName name="ściany_gr_30">[33]żelbet!$AM$91</definedName>
    <definedName name="ścieki_skarpowe">[26]ceny!$D$144</definedName>
    <definedName name="ścier">[10]masy!#REF!</definedName>
    <definedName name="ścieralna">#REF!</definedName>
    <definedName name="ścieralna_BA">#REF!</definedName>
    <definedName name="ścieralna_wb">#REF!</definedName>
    <definedName name="ść">[17]Ceny!$B$120</definedName>
    <definedName name="śćw">[17]Ceny!$B$118</definedName>
    <definedName name="t">'[5]specyfikacje oznaczenia'!$B$23</definedName>
    <definedName name="TABLE" hidden="1">#REF!</definedName>
    <definedName name="TABLE.OUT" hidden="1">#REF!</definedName>
    <definedName name="TABLE_1">'[135]Zał_ 1 Drzewa i krzewy'!#REF!</definedName>
    <definedName name="TABLE_2">#REF!</definedName>
    <definedName name="TABLE_2_3">#REF!</definedName>
    <definedName name="TABLE_2_4">#REF!</definedName>
    <definedName name="TABLE_3">#REF!</definedName>
    <definedName name="TABLE_3_3">#REF!</definedName>
    <definedName name="TABLE_3_4">#REF!</definedName>
    <definedName name="TABLE_4">#REF!</definedName>
    <definedName name="TABLE_4_3">#REF!</definedName>
    <definedName name="TABLE_4_4">#REF!</definedName>
    <definedName name="TABLE_5">'[136]Zał_ 1 Drzewa i krzewy'!#REF!</definedName>
    <definedName name="TABLE_5_3">#REF!</definedName>
    <definedName name="TABLE_5_4">#REF!</definedName>
    <definedName name="TABLE2">'[137]Zał_ 1 Drzewa i krzewy'!#REF!</definedName>
    <definedName name="tapeta">[33]Cj!$E$144</definedName>
    <definedName name="tarcica_zł_m3">[26]ceny!$D$71</definedName>
    <definedName name="taśma_dylatacyjna_przyczółka">[26]ceny!$D$152</definedName>
    <definedName name="tawrdolany">#REF!</definedName>
    <definedName name="TELECOMIC">13000</definedName>
    <definedName name="TELECOMODM">2200</definedName>
    <definedName name="TELPER">750</definedName>
    <definedName name="teren">[17]Ceny!$B$90</definedName>
    <definedName name="TLMB15">[33]mury!$M$192</definedName>
    <definedName name="TLMB20">[33]mury!$M$189</definedName>
    <definedName name="tluczen">[33]Cj!$E$131</definedName>
    <definedName name="Todo">#REF!</definedName>
    <definedName name="Tpte2" hidden="1">#REF!</definedName>
    <definedName name="TpteArce" hidden="1">#REF!</definedName>
    <definedName name="TpteST2" hidden="1">#REF!</definedName>
    <definedName name="TRANSPORT">2940/12</definedName>
    <definedName name="transport_kruszywo">#REF!</definedName>
    <definedName name="transport_masy">#REF!</definedName>
    <definedName name="transport_piasek">#REF!</definedName>
    <definedName name="Transport10">[87]Zestawienie!#REF!</definedName>
    <definedName name="Transport8">[87]Zestawienie!#REF!</definedName>
    <definedName name="Transport9">[87]Zestawienie!#REF!</definedName>
    <definedName name="TS">#N/A</definedName>
    <definedName name="TT" hidden="1">#REF!</definedName>
    <definedName name="twardolany">#REF!</definedName>
    <definedName name="tynk_cem_wap">[33]Cj!$E$10</definedName>
    <definedName name="tynk_gipsowy">[33]Cj!$E$9</definedName>
    <definedName name="Tytuł">#REF!</definedName>
    <definedName name="_xlnm.Print_Titles">#REF!</definedName>
    <definedName name="u_sto">#REF!</definedName>
    <definedName name="u_zal">#REF!</definedName>
    <definedName name="UBEZPIECZENIE">480/12</definedName>
    <definedName name="uch">[17]Ceny!$B$36</definedName>
    <definedName name="uciąglenie_nawierzchni_siatką">[26]ceny!$D$154</definedName>
    <definedName name="ulma">[17]Ceny!#REF!</definedName>
    <definedName name="ulma1">[17]Ceny!#REF!</definedName>
    <definedName name="umocnienie_kamieniem_polnym">[26]ceny!$D$143</definedName>
    <definedName name="Umocnienie_skarp">100</definedName>
    <definedName name="unad">'[34]zestawienie-materialyrobocizna'!$C$8</definedName>
    <definedName name="unigrunt">[33]Cj!$E$53</definedName>
    <definedName name="upust">#REF!</definedName>
    <definedName name="URZ">107888.08</definedName>
    <definedName name="USBANK">360/12</definedName>
    <definedName name="usd">#REF!</definedName>
    <definedName name="usd.">#REF!</definedName>
    <definedName name="used1">'[138]Drogi, dojazdowe, place skład '!#REF!</definedName>
    <definedName name="USOBIN">2400/12</definedName>
    <definedName name="uspe1">'[138]Drogi, dojazdowe, place skład '!#REF!</definedName>
    <definedName name="uspe2">'[138]Drogi, dojazdowe, place skład '!#REF!</definedName>
    <definedName name="uspe3">'[138]Drogi, dojazdowe, place skład '!#REF!</definedName>
    <definedName name="uspe4">'[138]Drogi, dojazdowe, place skład '!#REF!</definedName>
    <definedName name="uspe5">'[138]Drogi, dojazdowe, place skład '!#REF!</definedName>
    <definedName name="USTELECOM">220000/11*1.15</definedName>
    <definedName name="ustrój_wbud">[56]Definicje!$B$24</definedName>
    <definedName name="usuniecie_budow">[33]Cj!$E$122</definedName>
    <definedName name="usuniecie_humusu">[33]Cj!$E$121</definedName>
    <definedName name="uswd1">'[138]Drogi, dojazdowe, place skład '!#REF!</definedName>
    <definedName name="uswd10">'[138]Drogi, dojazdowe, place skład '!#REF!</definedName>
    <definedName name="uswd11">'[138]Drogi, dojazdowe, place skład '!#REF!</definedName>
    <definedName name="uswd2">'[138]Drogi, dojazdowe, place skład '!#REF!</definedName>
    <definedName name="uswd3">'[138]Drogi, dojazdowe, place skład '!#REF!</definedName>
    <definedName name="uswd4">'[138]Drogi, dojazdowe, place skład '!#REF!</definedName>
    <definedName name="uswd5">'[138]Drogi, dojazdowe, place skład '!#REF!</definedName>
    <definedName name="uswd6">'[138]Drogi, dojazdowe, place skład '!#REF!</definedName>
    <definedName name="uswd7">'[138]Drogi, dojazdowe, place skład '!#REF!</definedName>
    <definedName name="uswd8">'[138]Drogi, dojazdowe, place skład '!#REF!</definedName>
    <definedName name="uswd9">'[138]Drogi, dojazdowe, place skład '!#REF!</definedName>
    <definedName name="uszcz">[17]Ceny!#REF!</definedName>
    <definedName name="Uszczelnienia_kitem">100</definedName>
    <definedName name="uu">[14]APO!$A$5:$B$9</definedName>
    <definedName name="waluta">[139]Opcje!$B$2</definedName>
    <definedName name="waluta1">[140]Opcje!$B$2</definedName>
    <definedName name="wb_pal">[141]beton!$L$54</definedName>
    <definedName name="wb_rura">#REF!</definedName>
    <definedName name="wb_rura_lad">#REF!</definedName>
    <definedName name="wb_rura_w">#REF!</definedName>
    <definedName name="wbudowanie_masy">#REF!</definedName>
    <definedName name="wbudowanie_wyrównawcza">#REF!</definedName>
    <definedName name="wd">#REF!</definedName>
    <definedName name="we">#REF!</definedName>
    <definedName name="welna_dach">[33]Cj!$E$58</definedName>
    <definedName name="wełna_dach">[33]Cj!$E$86</definedName>
    <definedName name="wentylacja_ustroju_skrzynkowego">[26]ceny!$D$156</definedName>
    <definedName name="WersjaAngielska">#REF!</definedName>
    <definedName name="wewaeadzD">#REF!</definedName>
    <definedName name="wfohsdgkfdg">#REF!</definedName>
    <definedName name="wiaz">'[95]Kruszywa i kamień'!#REF!</definedName>
    <definedName name="wiąż">#REF!</definedName>
    <definedName name="wiąż16">[10]masy!#REF!</definedName>
    <definedName name="wiąż20">[10]masy!#REF!</definedName>
    <definedName name="wiąż25">[10]masy!#REF!</definedName>
    <definedName name="wiążąca">#REF!</definedName>
    <definedName name="wiążąca_wb">#REF!</definedName>
    <definedName name="wibro">'[63]Wzmocnienia '!$L$59</definedName>
    <definedName name="Wieńce">[33]żelbet!$AM$348</definedName>
    <definedName name="Wieńce_2">[33]żelbet!$AM$349</definedName>
    <definedName name="wier_itw">#REF!</definedName>
    <definedName name="wier_otw">#REF!</definedName>
    <definedName name="WILDA_WYK">#REF!</definedName>
    <definedName name="WINIARY_WYK">#REF!</definedName>
    <definedName name="WINIARY_WYK1">#REF!</definedName>
    <definedName name="WINIARY_ZLEC">#REF!</definedName>
    <definedName name="własna_rozsz_płyta">#REF!</definedName>
    <definedName name="własna_rozsz_pod">#REF!</definedName>
    <definedName name="własna_rozsz_pop">#REF!</definedName>
    <definedName name="własna_skurcz_peł">#REF!</definedName>
    <definedName name="własna_skurcz_poz">#REF!</definedName>
    <definedName name="WN">#REF!</definedName>
    <definedName name="WNM">5567447.95</definedName>
    <definedName name="wod">[98]Stawki!$C$10</definedName>
    <definedName name="wpd">[17]Ceny!#REF!</definedName>
    <definedName name="wpis">#REF!</definedName>
    <definedName name="wpu">[17]Ceny!$B$65</definedName>
    <definedName name="wpust">[33]Cj!$E$108</definedName>
    <definedName name="wq">#REF!</definedName>
    <definedName name="ws">#REF!</definedName>
    <definedName name="wsk">#REF!</definedName>
    <definedName name="wsp">#REF!</definedName>
    <definedName name="wsp.W">[142]Wodociąg!#REF!</definedName>
    <definedName name="wsp_W">NA()</definedName>
    <definedName name="WspKorA">#REF!</definedName>
    <definedName name="WspKorB">#REF!</definedName>
    <definedName name="WspKorC">#REF!</definedName>
    <definedName name="WspKorD">#REF!</definedName>
    <definedName name="Wspornik_dla_zwierząt">150</definedName>
    <definedName name="współ_KO">[143]KO!$J$69</definedName>
    <definedName name="wsps">[80]KP.całość!#REF!</definedName>
    <definedName name="wspx">[80]KP.całość!#REF!</definedName>
    <definedName name="WszystkieFirmy">#REF!</definedName>
    <definedName name="wu">#REF!</definedName>
    <definedName name="ww">'[5]specyfikacje oznaczenia'!$B$24</definedName>
    <definedName name="www">[144]Tablas!$C$5:$C$6</definedName>
    <definedName name="wwwe">#REF!</definedName>
    <definedName name="wy">[50]Współczynniki!$H$2</definedName>
    <definedName name="wycieraczki_wew">[33]Cj!$E$117</definedName>
    <definedName name="wycieraczki_zew">[33]Cj!$E$118</definedName>
    <definedName name="wyk">[17]Ceny!$B$6</definedName>
    <definedName name="wyk_1">'[95]Kruszywa i kamień'!#REF!</definedName>
    <definedName name="wyk_6">'[95]Kruszywa i kamień'!#REF!</definedName>
    <definedName name="wyk_9">'[95]Kruszywa i kamień'!#REF!</definedName>
    <definedName name="wyk_odk">'[95]Kruszywa i kamień'!#REF!</definedName>
    <definedName name="wyk_recz">'[95]Kruszywa i kamień'!#REF!</definedName>
    <definedName name="wykladzina1">[33]wykladziny!$M$4</definedName>
    <definedName name="wykladzina2">[33]wykladziny!$M$5</definedName>
    <definedName name="wykładzina">[33]Cj!$E$147</definedName>
    <definedName name="wyko">'[99]koszty bezpośrednie'!$O$8</definedName>
    <definedName name="Wykonanie_nasypów_mechanicznie_z_gruntu_kat._I_VI">'[145]Węzeł drogowy'!#REF!</definedName>
    <definedName name="wykop">#REF!</definedName>
    <definedName name="wykop_odkład">[33]Cj!$E$123</definedName>
    <definedName name="wykop_robocizna">[26]ceny!$D$6</definedName>
    <definedName name="wykop_wywoz">[33]Cj!$E$124</definedName>
    <definedName name="wykopy">[134]Definicje!$B$3</definedName>
    <definedName name="wykw">'[99]koszty bezpośrednie'!$O$9</definedName>
    <definedName name="wyl">[17]Ceny!$B$98</definedName>
    <definedName name="wylewka_wykładzina">[33]Cj!$E$36</definedName>
    <definedName name="wymb10">[17]Ceny!$B$148</definedName>
    <definedName name="Wymiana_gruntu">80</definedName>
    <definedName name="wyp_roz">#REF!</definedName>
    <definedName name="wyp_skurcz">#REF!</definedName>
    <definedName name="wypelnienie">'[34]zestawienie-materialyrobocizna'!$C$9</definedName>
    <definedName name="Wypełnienie_humusem">30</definedName>
    <definedName name="wyrównanie">#REF!</definedName>
    <definedName name="wyrównanie_wb">#REF!</definedName>
    <definedName name="wz">[146]nawierzchnia!#REF!</definedName>
    <definedName name="Wzmocnienie">#REF!</definedName>
    <definedName name="x">'[5]specyfikacje oznaczenia'!$B$25</definedName>
    <definedName name="XERO">960/12</definedName>
    <definedName name="XX">[70]Tablas!$A$5:$B$9</definedName>
    <definedName name="xxx">NA()</definedName>
    <definedName name="xxxx">#REF!</definedName>
    <definedName name="ytong11">[33]mury!$M$144</definedName>
    <definedName name="ytong15">[33]mury!$M$147</definedName>
    <definedName name="ytong17">[33]mury!$M$150</definedName>
    <definedName name="ytong20">[33]mury!$M$153</definedName>
    <definedName name="ytong24">[33]mury!$M$156</definedName>
    <definedName name="ytong30">[33]mury!$M$159</definedName>
    <definedName name="ytong36">[33]mury!$M$162</definedName>
    <definedName name="ytong40">[33]mury!$M$165</definedName>
    <definedName name="ytong48">[33]mury!$M$168</definedName>
    <definedName name="yyy">#REF!</definedName>
    <definedName name="z">'[5]specyfikacje oznaczenia'!$B$27</definedName>
    <definedName name="z_kowa">#REF!</definedName>
    <definedName name="Zab_antykorozyjne">#REF!</definedName>
    <definedName name="Zabezpieczenie_stali">150</definedName>
    <definedName name="zalez">#REF!</definedName>
    <definedName name="zam_rozsz_płyta">#REF!</definedName>
    <definedName name="zam_rozsz_pod">#REF!</definedName>
    <definedName name="zam_rozsz_pop">#REF!</definedName>
    <definedName name="zam_skurcz_peł">#REF!</definedName>
    <definedName name="zam_skurcz_poz">#REF!</definedName>
    <definedName name="zapasy">#REF!</definedName>
    <definedName name="zapl">[98]zaplecza!$I$158</definedName>
    <definedName name="Zaplecze_Wykonawcy">[61]Zestawienie!$C$34</definedName>
    <definedName name="zas">[17]Ceny!$B$8</definedName>
    <definedName name="zasi">[17]Ceny!$B$9</definedName>
    <definedName name="zask">[17]Ceny!#REF!</definedName>
    <definedName name="zask1">[17]Ceny!#REF!</definedName>
    <definedName name="zasłony">[33]Cj!$E$143</definedName>
    <definedName name="zasyp">[42]kruszywa!#REF!</definedName>
    <definedName name="zasypanie">[33]Cj!$E$125</definedName>
    <definedName name="zasypanie_zdowozu">[33]Cj!$E$126</definedName>
    <definedName name="zasypka">#REF!</definedName>
    <definedName name="zasypka_ław">[26]ceny!$D$8</definedName>
    <definedName name="zasypki">[134]Definicje!$B$4</definedName>
    <definedName name="zatw">[51]START!$J$39</definedName>
    <definedName name="zb">[147]beton!$J$40</definedName>
    <definedName name="zb.">#REF!</definedName>
    <definedName name="zb_10">#REF!</definedName>
    <definedName name="zb_be">#REF!</definedName>
    <definedName name="zb_la">[148]Żelbet!#REF!</definedName>
    <definedName name="zb_ma">#REF!</definedName>
    <definedName name="zb_ma1">#REF!</definedName>
    <definedName name="zb_mat">#REF!</definedName>
    <definedName name="zb_mo">#REF!</definedName>
    <definedName name="zb_mon">#REF!</definedName>
    <definedName name="zb_mont">#REF!</definedName>
    <definedName name="zb_mw">#REF!</definedName>
    <definedName name="zb_pal">#REF!</definedName>
    <definedName name="zb_pf">#REF!</definedName>
    <definedName name="zb_rg">#REF!</definedName>
    <definedName name="zb_rg.">#REF!</definedName>
    <definedName name="zb_s">[133]Zelbet!$D$49</definedName>
    <definedName name="zb_sc">#REF!</definedName>
    <definedName name="zb_sch">[148]Żelbet!#REF!</definedName>
    <definedName name="zb_sp">#REF!</definedName>
    <definedName name="zb_st">[148]Żelbet!#REF!</definedName>
    <definedName name="zb_stf">#REF!</definedName>
    <definedName name="zb_stop">#REF!</definedName>
    <definedName name="zb_w">[149]Zelbet!$D$49</definedName>
    <definedName name="Zbro_Montaż">[56]Definicje!$B$17</definedName>
    <definedName name="Zbro_Prefabrykaty">[56]Definicje!$B$16</definedName>
    <definedName name="zbroj">[33]żelbet!$AK$443</definedName>
    <definedName name="zbroj_dźwig">'[52]19'!$D$36</definedName>
    <definedName name="zbroj_kosze">[26]ceny!$D$38</definedName>
    <definedName name="zbroj_mat">'[52]19'!$D$33</definedName>
    <definedName name="zbroj_montażowe">[121]bet_rozkusze!$E$5</definedName>
    <definedName name="zbroj_rob">'[52]19'!$D$35</definedName>
    <definedName name="zbrojenie">#REF!</definedName>
    <definedName name="zbrojenie_rozproszone_szlichta">[33]Cj!$E$16</definedName>
    <definedName name="zbrojenie_siatka_szlichta">[33]Cj!$E$21</definedName>
    <definedName name="zbrojmat">'[34]zestawienie-materialyrobocizna'!$B$3</definedName>
    <definedName name="zbrojwyk">'[34]zestawienie-materialyrobocizna'!$C$3</definedName>
    <definedName name="Zestawienie_nr">#REF!</definedName>
    <definedName name="ZFS">45</definedName>
    <definedName name="ziemne1">#REF!</definedName>
    <definedName name="zn">[17]Ceny!$B$56</definedName>
    <definedName name="zob_dl">[83]BILANS!#REF!</definedName>
    <definedName name="zob_dlug">#REF!</definedName>
    <definedName name="zob_kr">[83]BILANS!#REF!</definedName>
    <definedName name="zob_krot">#REF!</definedName>
    <definedName name="ZUS">1.230165</definedName>
    <definedName name="zwer_ryz">#REF!</definedName>
    <definedName name="zwir">#REF!</definedName>
    <definedName name="zysk">#REF!</definedName>
    <definedName name="zyw">[17]Ceny!#REF!</definedName>
    <definedName name="zzz" hidden="1">'[20]P. control'!#REF!</definedName>
    <definedName name="zzzzzzzzzzzzzz">#REF!</definedName>
    <definedName name="ŻEGRZE_WYK">#REF!</definedName>
    <definedName name="żwir">[42]kruszywa!#REF!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G47" i="22" l="1"/>
  <c r="C28" i="3"/>
  <c r="G8" i="26"/>
  <c r="G7" i="26" l="1"/>
  <c r="G12" i="4"/>
  <c r="G21" i="24"/>
  <c r="G20" i="24"/>
  <c r="G19" i="24"/>
  <c r="G18" i="24"/>
  <c r="G22" i="24" l="1"/>
  <c r="C31" i="3" s="1"/>
  <c r="G75" i="9" l="1"/>
  <c r="G58" i="9"/>
  <c r="G41" i="9"/>
  <c r="G24" i="9"/>
  <c r="G7" i="9"/>
  <c r="G488" i="8"/>
  <c r="G472" i="8"/>
  <c r="G457" i="8"/>
  <c r="G443" i="8"/>
  <c r="G429" i="8"/>
  <c r="G413" i="8"/>
  <c r="G397" i="8"/>
  <c r="G381" i="8"/>
  <c r="G365" i="8"/>
  <c r="G349" i="8"/>
  <c r="G333" i="8"/>
  <c r="G319" i="8"/>
  <c r="G305" i="8"/>
  <c r="G290" i="8"/>
  <c r="G277" i="8"/>
  <c r="G263" i="8"/>
  <c r="G247" i="8"/>
  <c r="G231" i="8"/>
  <c r="G218" i="8"/>
  <c r="G202" i="8"/>
  <c r="G187" i="8"/>
  <c r="G173" i="8"/>
  <c r="G157" i="8"/>
  <c r="G143" i="8"/>
  <c r="G128" i="8"/>
  <c r="G112" i="8"/>
  <c r="G96" i="8"/>
  <c r="G80" i="8"/>
  <c r="G64" i="8"/>
  <c r="G51" i="8"/>
  <c r="G37" i="8"/>
  <c r="G38" i="8"/>
  <c r="G21" i="8"/>
  <c r="G7" i="8"/>
  <c r="G11" i="24" l="1"/>
  <c r="G12" i="24"/>
  <c r="G13" i="24"/>
  <c r="G14" i="24"/>
  <c r="H88" i="9"/>
  <c r="G9" i="24" l="1"/>
  <c r="G10" i="24"/>
  <c r="G8" i="24" l="1"/>
  <c r="G15" i="24" l="1"/>
  <c r="C5" i="3" s="1"/>
  <c r="G109" i="8"/>
  <c r="G8" i="15" l="1"/>
  <c r="G9" i="15"/>
  <c r="G10" i="15"/>
  <c r="G11" i="15"/>
  <c r="G12" i="15"/>
  <c r="G13" i="15"/>
  <c r="G14" i="15"/>
  <c r="G15" i="15"/>
  <c r="G16" i="15"/>
  <c r="G76" i="9"/>
  <c r="G77" i="9"/>
  <c r="G78" i="9"/>
  <c r="G79" i="9"/>
  <c r="G80" i="9"/>
  <c r="G81" i="9"/>
  <c r="G82" i="9"/>
  <c r="G83" i="9"/>
  <c r="G84" i="9"/>
  <c r="G85" i="9"/>
  <c r="G86" i="9"/>
  <c r="G87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489" i="8"/>
  <c r="G490" i="8"/>
  <c r="G491" i="8"/>
  <c r="G492" i="8"/>
  <c r="G493" i="8"/>
  <c r="G494" i="8"/>
  <c r="G495" i="8"/>
  <c r="G496" i="8"/>
  <c r="G497" i="8"/>
  <c r="G498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44" i="8"/>
  <c r="G445" i="8"/>
  <c r="G446" i="8"/>
  <c r="G447" i="8"/>
  <c r="G448" i="8"/>
  <c r="G449" i="8"/>
  <c r="G450" i="8"/>
  <c r="G451" i="8"/>
  <c r="G452" i="8"/>
  <c r="G453" i="8"/>
  <c r="G454" i="8"/>
  <c r="G430" i="8"/>
  <c r="G431" i="8"/>
  <c r="G432" i="8"/>
  <c r="G433" i="8"/>
  <c r="G434" i="8"/>
  <c r="G435" i="8"/>
  <c r="G436" i="8"/>
  <c r="G437" i="8"/>
  <c r="G438" i="8"/>
  <c r="G439" i="8"/>
  <c r="G440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20" i="8"/>
  <c r="G321" i="8"/>
  <c r="G322" i="8"/>
  <c r="G323" i="8"/>
  <c r="G324" i="8"/>
  <c r="G325" i="8"/>
  <c r="G326" i="8"/>
  <c r="G327" i="8"/>
  <c r="G328" i="8"/>
  <c r="G329" i="8"/>
  <c r="G330" i="8"/>
  <c r="G306" i="8"/>
  <c r="G307" i="8"/>
  <c r="G308" i="8"/>
  <c r="G309" i="8"/>
  <c r="G310" i="8"/>
  <c r="G311" i="8"/>
  <c r="G312" i="8"/>
  <c r="G313" i="8"/>
  <c r="G314" i="8"/>
  <c r="G315" i="8"/>
  <c r="G316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278" i="8"/>
  <c r="G279" i="8"/>
  <c r="G280" i="8"/>
  <c r="G281" i="8"/>
  <c r="G282" i="8"/>
  <c r="G283" i="8"/>
  <c r="G284" i="8"/>
  <c r="G285" i="8"/>
  <c r="G286" i="8"/>
  <c r="G287" i="8"/>
  <c r="G264" i="8"/>
  <c r="G265" i="8"/>
  <c r="G266" i="8"/>
  <c r="G267" i="8"/>
  <c r="G268" i="8"/>
  <c r="G269" i="8"/>
  <c r="G270" i="8"/>
  <c r="G271" i="8"/>
  <c r="G272" i="8"/>
  <c r="G273" i="8"/>
  <c r="G274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19" i="8"/>
  <c r="G220" i="8"/>
  <c r="G221" i="8"/>
  <c r="G222" i="8"/>
  <c r="G223" i="8"/>
  <c r="G224" i="8"/>
  <c r="G225" i="8"/>
  <c r="G226" i="8"/>
  <c r="G227" i="8"/>
  <c r="G228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184" i="8"/>
  <c r="G174" i="8"/>
  <c r="G175" i="8"/>
  <c r="G176" i="8"/>
  <c r="G177" i="8"/>
  <c r="G178" i="8"/>
  <c r="G179" i="8"/>
  <c r="G180" i="8"/>
  <c r="G181" i="8"/>
  <c r="G182" i="8"/>
  <c r="G183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44" i="8"/>
  <c r="G145" i="8"/>
  <c r="G146" i="8"/>
  <c r="G147" i="8"/>
  <c r="G148" i="8"/>
  <c r="G149" i="8"/>
  <c r="G150" i="8"/>
  <c r="G151" i="8"/>
  <c r="G152" i="8"/>
  <c r="G153" i="8"/>
  <c r="G154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52" i="8"/>
  <c r="G53" i="8"/>
  <c r="G54" i="8"/>
  <c r="G55" i="8"/>
  <c r="G56" i="8"/>
  <c r="G57" i="8"/>
  <c r="G58" i="8"/>
  <c r="G59" i="8"/>
  <c r="G60" i="8"/>
  <c r="G61" i="8"/>
  <c r="G39" i="8"/>
  <c r="G40" i="8"/>
  <c r="G41" i="8"/>
  <c r="G42" i="8"/>
  <c r="G43" i="8"/>
  <c r="G44" i="8"/>
  <c r="G45" i="8"/>
  <c r="G46" i="8"/>
  <c r="G47" i="8"/>
  <c r="G48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8" i="8"/>
  <c r="G9" i="8"/>
  <c r="G10" i="8"/>
  <c r="G11" i="8"/>
  <c r="G12" i="8"/>
  <c r="G13" i="8"/>
  <c r="G14" i="8"/>
  <c r="G15" i="8"/>
  <c r="G16" i="8"/>
  <c r="G17" i="8"/>
  <c r="G18" i="8"/>
  <c r="G59" i="11"/>
  <c r="G60" i="11" s="1"/>
  <c r="G53" i="11"/>
  <c r="G54" i="11"/>
  <c r="G55" i="11"/>
  <c r="G56" i="11"/>
  <c r="G52" i="11"/>
  <c r="G48" i="11"/>
  <c r="G49" i="11"/>
  <c r="G47" i="11"/>
  <c r="G38" i="11"/>
  <c r="G39" i="11"/>
  <c r="G40" i="11"/>
  <c r="G41" i="11"/>
  <c r="G42" i="11"/>
  <c r="G43" i="11"/>
  <c r="G44" i="11"/>
  <c r="G37" i="11"/>
  <c r="G36" i="11"/>
  <c r="G35" i="11"/>
  <c r="G30" i="11"/>
  <c r="G31" i="11"/>
  <c r="G32" i="11"/>
  <c r="G29" i="11"/>
  <c r="G22" i="11"/>
  <c r="G23" i="11"/>
  <c r="G24" i="11"/>
  <c r="G25" i="11"/>
  <c r="G26" i="11"/>
  <c r="G21" i="11"/>
  <c r="G8" i="11"/>
  <c r="G9" i="11"/>
  <c r="G10" i="11"/>
  <c r="G11" i="11"/>
  <c r="G12" i="11"/>
  <c r="G13" i="11"/>
  <c r="G14" i="11"/>
  <c r="G15" i="11"/>
  <c r="G16" i="11"/>
  <c r="G17" i="11"/>
  <c r="G18" i="11"/>
  <c r="G7" i="11"/>
  <c r="G182" i="12"/>
  <c r="G181" i="12"/>
  <c r="G180" i="12"/>
  <c r="G179" i="12"/>
  <c r="G178" i="12"/>
  <c r="G177" i="12"/>
  <c r="G176" i="12"/>
  <c r="G175" i="12"/>
  <c r="G172" i="12"/>
  <c r="G171" i="12"/>
  <c r="G170" i="12"/>
  <c r="G169" i="12"/>
  <c r="G168" i="12"/>
  <c r="G167" i="12"/>
  <c r="G166" i="12"/>
  <c r="G163" i="12"/>
  <c r="G162" i="12"/>
  <c r="G161" i="12"/>
  <c r="G160" i="12"/>
  <c r="G159" i="12"/>
  <c r="G158" i="12"/>
  <c r="G157" i="12"/>
  <c r="G154" i="12"/>
  <c r="G153" i="12"/>
  <c r="G152" i="12"/>
  <c r="G151" i="12"/>
  <c r="G150" i="12"/>
  <c r="G147" i="12"/>
  <c r="G146" i="12"/>
  <c r="G145" i="12"/>
  <c r="G144" i="12"/>
  <c r="G143" i="12"/>
  <c r="G137" i="12"/>
  <c r="G138" i="12"/>
  <c r="G139" i="12"/>
  <c r="G140" i="12"/>
  <c r="G136" i="12"/>
  <c r="G133" i="12"/>
  <c r="G132" i="12"/>
  <c r="G131" i="12"/>
  <c r="G130" i="12"/>
  <c r="G129" i="12"/>
  <c r="G128" i="12"/>
  <c r="G127" i="12"/>
  <c r="G126" i="12"/>
  <c r="G125" i="12"/>
  <c r="G122" i="12"/>
  <c r="G121" i="12"/>
  <c r="G120" i="12"/>
  <c r="G119" i="12"/>
  <c r="G118" i="12"/>
  <c r="G117" i="12"/>
  <c r="G116" i="12"/>
  <c r="G115" i="12"/>
  <c r="G112" i="12"/>
  <c r="G111" i="12"/>
  <c r="G110" i="12"/>
  <c r="G109" i="12"/>
  <c r="G108" i="12"/>
  <c r="G107" i="12"/>
  <c r="G106" i="12"/>
  <c r="G98" i="12"/>
  <c r="G99" i="12"/>
  <c r="G100" i="12"/>
  <c r="G101" i="12"/>
  <c r="G102" i="12"/>
  <c r="G103" i="12"/>
  <c r="G97" i="12"/>
  <c r="G94" i="12"/>
  <c r="G93" i="12"/>
  <c r="G92" i="12"/>
  <c r="G91" i="12"/>
  <c r="G90" i="12"/>
  <c r="G87" i="12"/>
  <c r="G86" i="12"/>
  <c r="G85" i="12"/>
  <c r="G84" i="12"/>
  <c r="G83" i="12"/>
  <c r="G77" i="12"/>
  <c r="G78" i="12"/>
  <c r="G79" i="12"/>
  <c r="G80" i="12"/>
  <c r="G76" i="12"/>
  <c r="G66" i="12"/>
  <c r="G67" i="12"/>
  <c r="G68" i="12"/>
  <c r="G69" i="12"/>
  <c r="G70" i="12"/>
  <c r="G71" i="12"/>
  <c r="G72" i="12"/>
  <c r="G73" i="12"/>
  <c r="G65" i="12"/>
  <c r="G56" i="12"/>
  <c r="G57" i="12"/>
  <c r="G58" i="12"/>
  <c r="G59" i="12"/>
  <c r="G60" i="12"/>
  <c r="G61" i="12"/>
  <c r="G62" i="12"/>
  <c r="G55" i="12"/>
  <c r="G47" i="12"/>
  <c r="G48" i="12"/>
  <c r="G49" i="12"/>
  <c r="G50" i="12"/>
  <c r="G51" i="12"/>
  <c r="G52" i="12"/>
  <c r="G46" i="12"/>
  <c r="G38" i="12"/>
  <c r="G39" i="12"/>
  <c r="G40" i="12"/>
  <c r="G41" i="12"/>
  <c r="G42" i="12"/>
  <c r="G43" i="12"/>
  <c r="G37" i="12"/>
  <c r="G31" i="12"/>
  <c r="G32" i="12"/>
  <c r="G33" i="12"/>
  <c r="G34" i="12"/>
  <c r="G30" i="12"/>
  <c r="G24" i="12"/>
  <c r="G25" i="12"/>
  <c r="G26" i="12"/>
  <c r="G27" i="12"/>
  <c r="G23" i="12"/>
  <c r="G17" i="12"/>
  <c r="G18" i="12"/>
  <c r="G19" i="12"/>
  <c r="G20" i="12"/>
  <c r="G16" i="12"/>
  <c r="G8" i="12"/>
  <c r="G9" i="12"/>
  <c r="G10" i="12"/>
  <c r="G11" i="12"/>
  <c r="G12" i="12"/>
  <c r="G13" i="12"/>
  <c r="G7" i="12"/>
  <c r="G72" i="14"/>
  <c r="G71" i="14"/>
  <c r="G68" i="14"/>
  <c r="G64" i="14"/>
  <c r="G63" i="14"/>
  <c r="G62" i="14"/>
  <c r="G61" i="14"/>
  <c r="G57" i="14"/>
  <c r="G56" i="14"/>
  <c r="G55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36" i="14"/>
  <c r="G26" i="14"/>
  <c r="G27" i="14"/>
  <c r="G28" i="14"/>
  <c r="G29" i="14"/>
  <c r="G30" i="14"/>
  <c r="G31" i="14"/>
  <c r="G25" i="14"/>
  <c r="G23" i="14"/>
  <c r="G140" i="23"/>
  <c r="G141" i="23"/>
  <c r="G142" i="23"/>
  <c r="G143" i="23"/>
  <c r="G144" i="23"/>
  <c r="G139" i="23"/>
  <c r="G118" i="23"/>
  <c r="G119" i="23"/>
  <c r="G120" i="23"/>
  <c r="G121" i="23"/>
  <c r="G122" i="23"/>
  <c r="G123" i="23"/>
  <c r="G124" i="23"/>
  <c r="G125" i="23"/>
  <c r="G126" i="23"/>
  <c r="G127" i="23"/>
  <c r="G128" i="23"/>
  <c r="G129" i="23"/>
  <c r="G130" i="23"/>
  <c r="G131" i="23"/>
  <c r="G132" i="23"/>
  <c r="G133" i="23"/>
  <c r="G134" i="23"/>
  <c r="G135" i="23"/>
  <c r="G117" i="23"/>
  <c r="G108" i="23"/>
  <c r="G109" i="23"/>
  <c r="G110" i="23"/>
  <c r="G111" i="23"/>
  <c r="G112" i="23"/>
  <c r="G113" i="23"/>
  <c r="G114" i="23"/>
  <c r="G84" i="23"/>
  <c r="G85" i="23"/>
  <c r="G86" i="23"/>
  <c r="G87" i="23"/>
  <c r="G88" i="23"/>
  <c r="G89" i="23"/>
  <c r="G90" i="23"/>
  <c r="G91" i="23"/>
  <c r="G92" i="23"/>
  <c r="G93" i="23"/>
  <c r="G94" i="23"/>
  <c r="G95" i="23"/>
  <c r="G96" i="23"/>
  <c r="G97" i="23"/>
  <c r="G98" i="23"/>
  <c r="G99" i="23"/>
  <c r="G100" i="23"/>
  <c r="G101" i="23"/>
  <c r="G102" i="23"/>
  <c r="G103" i="23"/>
  <c r="G83" i="23"/>
  <c r="G74" i="23"/>
  <c r="G75" i="23"/>
  <c r="G76" i="23"/>
  <c r="G77" i="23"/>
  <c r="G78" i="23"/>
  <c r="G79" i="23"/>
  <c r="G80" i="23"/>
  <c r="G51" i="23"/>
  <c r="G52" i="23"/>
  <c r="G53" i="23"/>
  <c r="G54" i="23"/>
  <c r="G55" i="23"/>
  <c r="G56" i="23"/>
  <c r="G57" i="23"/>
  <c r="G58" i="23"/>
  <c r="G59" i="23"/>
  <c r="G60" i="23"/>
  <c r="G61" i="23"/>
  <c r="G62" i="23"/>
  <c r="G63" i="23"/>
  <c r="G64" i="23"/>
  <c r="G65" i="23"/>
  <c r="G66" i="23"/>
  <c r="G67" i="23"/>
  <c r="G68" i="23"/>
  <c r="G69" i="23"/>
  <c r="G50" i="23"/>
  <c r="G41" i="23"/>
  <c r="G42" i="23"/>
  <c r="G43" i="23"/>
  <c r="G44" i="23"/>
  <c r="G45" i="23"/>
  <c r="G46" i="23"/>
  <c r="G4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17" i="23"/>
  <c r="G8" i="23"/>
  <c r="G9" i="23"/>
  <c r="G10" i="23"/>
  <c r="G11" i="23"/>
  <c r="G12" i="23"/>
  <c r="G13" i="23"/>
  <c r="G14" i="23"/>
  <c r="G40" i="22"/>
  <c r="G41" i="22"/>
  <c r="G42" i="22"/>
  <c r="G43" i="22"/>
  <c r="G44" i="22"/>
  <c r="G45" i="22"/>
  <c r="G39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7" i="22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7" i="21"/>
  <c r="G22" i="9" l="1"/>
  <c r="G62" i="8"/>
  <c r="G303" i="8"/>
  <c r="G50" i="11"/>
  <c r="G73" i="9"/>
  <c r="G56" i="9"/>
  <c r="G39" i="9"/>
  <c r="G88" i="9"/>
  <c r="G216" i="8"/>
  <c r="G317" i="8"/>
  <c r="G347" i="8"/>
  <c r="G486" i="8"/>
  <c r="G363" i="8"/>
  <c r="G185" i="8"/>
  <c r="G35" i="8"/>
  <c r="G288" i="8"/>
  <c r="G427" i="8"/>
  <c r="G78" i="8"/>
  <c r="G229" i="8"/>
  <c r="G379" i="8"/>
  <c r="G499" i="8"/>
  <c r="G49" i="8"/>
  <c r="G110" i="8"/>
  <c r="G200" i="8"/>
  <c r="G331" i="8"/>
  <c r="G470" i="8"/>
  <c r="G126" i="8"/>
  <c r="G171" i="8"/>
  <c r="G261" i="8"/>
  <c r="G411" i="8"/>
  <c r="G441" i="8"/>
  <c r="G94" i="8"/>
  <c r="G141" i="8"/>
  <c r="G155" i="8"/>
  <c r="G245" i="8"/>
  <c r="G275" i="8"/>
  <c r="G395" i="8"/>
  <c r="G455" i="8"/>
  <c r="G19" i="8"/>
  <c r="G27" i="11"/>
  <c r="G74" i="12"/>
  <c r="G35" i="12"/>
  <c r="G155" i="12"/>
  <c r="G44" i="12"/>
  <c r="G21" i="12"/>
  <c r="G14" i="12"/>
  <c r="G148" i="12"/>
  <c r="G145" i="23"/>
  <c r="G95" i="12"/>
  <c r="G173" i="12"/>
  <c r="G23" i="21"/>
  <c r="C26" i="3" s="1"/>
  <c r="G28" i="12"/>
  <c r="G88" i="12"/>
  <c r="G123" i="12"/>
  <c r="G164" i="12"/>
  <c r="G57" i="11"/>
  <c r="G63" i="12"/>
  <c r="G141" i="12"/>
  <c r="G19" i="11"/>
  <c r="G45" i="11"/>
  <c r="G53" i="12"/>
  <c r="G104" i="12"/>
  <c r="G113" i="12"/>
  <c r="G134" i="12"/>
  <c r="G183" i="12"/>
  <c r="G33" i="11"/>
  <c r="G81" i="12"/>
  <c r="G136" i="23"/>
  <c r="G115" i="23"/>
  <c r="G48" i="23"/>
  <c r="G81" i="23"/>
  <c r="G104" i="23"/>
  <c r="G70" i="23"/>
  <c r="G37" i="23"/>
  <c r="G15" i="23"/>
  <c r="G46" i="22"/>
  <c r="G37" i="22"/>
  <c r="G184" i="12" l="1"/>
  <c r="G61" i="11"/>
  <c r="C16" i="3" s="1"/>
  <c r="C27" i="3"/>
  <c r="G89" i="9"/>
  <c r="C14" i="3" s="1"/>
  <c r="G500" i="8"/>
  <c r="G105" i="23"/>
  <c r="G38" i="23"/>
  <c r="G137" i="23"/>
  <c r="G71" i="23"/>
  <c r="G175" i="20"/>
  <c r="G176" i="20"/>
  <c r="G177" i="20"/>
  <c r="G178" i="20"/>
  <c r="G179" i="20"/>
  <c r="G180" i="20"/>
  <c r="G174" i="20"/>
  <c r="G171" i="20"/>
  <c r="G170" i="20"/>
  <c r="G163" i="20"/>
  <c r="G164" i="20"/>
  <c r="G165" i="20"/>
  <c r="G166" i="20"/>
  <c r="G162" i="20"/>
  <c r="G150" i="20"/>
  <c r="G151" i="20"/>
  <c r="G152" i="20"/>
  <c r="G153" i="20"/>
  <c r="G154" i="20"/>
  <c r="G155" i="20"/>
  <c r="G156" i="20"/>
  <c r="G157" i="20"/>
  <c r="G158" i="20"/>
  <c r="G159" i="20"/>
  <c r="G149" i="20"/>
  <c r="G146" i="20"/>
  <c r="G147" i="20" s="1"/>
  <c r="G136" i="20"/>
  <c r="G137" i="20"/>
  <c r="G138" i="20"/>
  <c r="G139" i="20"/>
  <c r="G140" i="20"/>
  <c r="G141" i="20"/>
  <c r="G142" i="20"/>
  <c r="G143" i="20"/>
  <c r="G135" i="20"/>
  <c r="G131" i="20"/>
  <c r="G130" i="20"/>
  <c r="G127" i="20"/>
  <c r="G128" i="20" s="1"/>
  <c r="G122" i="20"/>
  <c r="G123" i="20"/>
  <c r="G124" i="20"/>
  <c r="G121" i="20"/>
  <c r="G116" i="20"/>
  <c r="G115" i="20"/>
  <c r="G109" i="20"/>
  <c r="G110" i="20"/>
  <c r="G111" i="20"/>
  <c r="G112" i="20"/>
  <c r="G108" i="20"/>
  <c r="G103" i="20"/>
  <c r="G102" i="20"/>
  <c r="G97" i="20"/>
  <c r="G98" i="20"/>
  <c r="G99" i="20"/>
  <c r="G96" i="20"/>
  <c r="G91" i="20"/>
  <c r="G92" i="20"/>
  <c r="G93" i="20"/>
  <c r="G90" i="20"/>
  <c r="G84" i="20"/>
  <c r="G85" i="20"/>
  <c r="G86" i="20"/>
  <c r="G87" i="20"/>
  <c r="G83" i="20"/>
  <c r="G79" i="20"/>
  <c r="G80" i="20" s="1"/>
  <c r="G76" i="20"/>
  <c r="G77" i="20" s="1"/>
  <c r="G64" i="20"/>
  <c r="G65" i="20"/>
  <c r="G66" i="20"/>
  <c r="G67" i="20"/>
  <c r="G68" i="20"/>
  <c r="G69" i="20"/>
  <c r="G70" i="20"/>
  <c r="G71" i="20"/>
  <c r="G63" i="20"/>
  <c r="G53" i="20"/>
  <c r="G54" i="20"/>
  <c r="G55" i="20"/>
  <c r="G56" i="20"/>
  <c r="G57" i="20"/>
  <c r="G58" i="20"/>
  <c r="G59" i="20"/>
  <c r="G60" i="20"/>
  <c r="G52" i="20"/>
  <c r="G39" i="20"/>
  <c r="G40" i="20"/>
  <c r="G41" i="20"/>
  <c r="G42" i="20"/>
  <c r="G43" i="20"/>
  <c r="G44" i="20"/>
  <c r="G45" i="20"/>
  <c r="G46" i="20"/>
  <c r="G47" i="20"/>
  <c r="G38" i="20"/>
  <c r="G33" i="20"/>
  <c r="G34" i="20"/>
  <c r="G35" i="20"/>
  <c r="G32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7" i="20"/>
  <c r="G13" i="20"/>
  <c r="G12" i="20"/>
  <c r="G11" i="20"/>
  <c r="G10" i="20"/>
  <c r="G9" i="20"/>
  <c r="G8" i="20"/>
  <c r="G70" i="19"/>
  <c r="G71" i="19"/>
  <c r="G72" i="19"/>
  <c r="G73" i="19"/>
  <c r="G69" i="19"/>
  <c r="G64" i="19"/>
  <c r="G65" i="19"/>
  <c r="G66" i="19"/>
  <c r="G63" i="19"/>
  <c r="G57" i="19"/>
  <c r="G58" i="19"/>
  <c r="G59" i="19"/>
  <c r="G56" i="19"/>
  <c r="G48" i="19"/>
  <c r="G49" i="19"/>
  <c r="G50" i="19"/>
  <c r="G51" i="19"/>
  <c r="G52" i="19"/>
  <c r="G47" i="19"/>
  <c r="G39" i="19"/>
  <c r="G40" i="19"/>
  <c r="G41" i="19"/>
  <c r="G42" i="19"/>
  <c r="G43" i="19"/>
  <c r="G38" i="19"/>
  <c r="G30" i="19"/>
  <c r="G31" i="19"/>
  <c r="G32" i="19"/>
  <c r="G33" i="19"/>
  <c r="G29" i="19"/>
  <c r="G26" i="19"/>
  <c r="G27" i="19" s="1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9" i="19"/>
  <c r="G96" i="18"/>
  <c r="G97" i="18"/>
  <c r="G98" i="18"/>
  <c r="G99" i="18"/>
  <c r="G95" i="18"/>
  <c r="G86" i="18"/>
  <c r="G87" i="18"/>
  <c r="G88" i="18"/>
  <c r="G89" i="18"/>
  <c r="G90" i="18"/>
  <c r="G91" i="18"/>
  <c r="G92" i="18"/>
  <c r="G85" i="18"/>
  <c r="G82" i="18"/>
  <c r="G81" i="18"/>
  <c r="G75" i="18"/>
  <c r="G76" i="18"/>
  <c r="G77" i="18"/>
  <c r="G78" i="18"/>
  <c r="G74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17" i="18"/>
  <c r="G8" i="18"/>
  <c r="G9" i="18"/>
  <c r="G10" i="18"/>
  <c r="G11" i="18"/>
  <c r="G12" i="18"/>
  <c r="G13" i="18"/>
  <c r="G14" i="18"/>
  <c r="G195" i="17"/>
  <c r="G196" i="17"/>
  <c r="G197" i="17"/>
  <c r="G198" i="17"/>
  <c r="G199" i="17"/>
  <c r="G200" i="17"/>
  <c r="G194" i="17"/>
  <c r="G186" i="17"/>
  <c r="G187" i="17"/>
  <c r="G188" i="17"/>
  <c r="G189" i="17"/>
  <c r="G190" i="17"/>
  <c r="G185" i="17"/>
  <c r="G180" i="17"/>
  <c r="G181" i="17"/>
  <c r="G182" i="17"/>
  <c r="G179" i="17"/>
  <c r="G173" i="17"/>
  <c r="G174" i="17"/>
  <c r="G175" i="17"/>
  <c r="G172" i="17"/>
  <c r="G168" i="17"/>
  <c r="G169" i="17"/>
  <c r="G167" i="17"/>
  <c r="G164" i="17"/>
  <c r="G163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15" i="17"/>
  <c r="G116" i="17"/>
  <c r="G117" i="17"/>
  <c r="G118" i="17"/>
  <c r="G119" i="17"/>
  <c r="G120" i="17"/>
  <c r="G121" i="17"/>
  <c r="G122" i="17"/>
  <c r="G123" i="17"/>
  <c r="G114" i="17"/>
  <c r="G102" i="17"/>
  <c r="G103" i="17"/>
  <c r="G104" i="17"/>
  <c r="G105" i="17"/>
  <c r="G106" i="17"/>
  <c r="G107" i="17"/>
  <c r="G108" i="17"/>
  <c r="G109" i="17"/>
  <c r="G110" i="17"/>
  <c r="G111" i="17"/>
  <c r="G90" i="17"/>
  <c r="G91" i="17"/>
  <c r="G92" i="17"/>
  <c r="G93" i="17"/>
  <c r="G94" i="17"/>
  <c r="G95" i="17"/>
  <c r="G96" i="17"/>
  <c r="G97" i="17"/>
  <c r="G89" i="17"/>
  <c r="G80" i="17"/>
  <c r="G81" i="17"/>
  <c r="G82" i="17"/>
  <c r="G83" i="17"/>
  <c r="G84" i="17"/>
  <c r="G85" i="17"/>
  <c r="G75" i="17"/>
  <c r="G76" i="17"/>
  <c r="G77" i="17"/>
  <c r="G74" i="17"/>
  <c r="G68" i="17"/>
  <c r="G69" i="17"/>
  <c r="G70" i="17"/>
  <c r="G67" i="17"/>
  <c r="G56" i="17"/>
  <c r="G57" i="17"/>
  <c r="G58" i="17"/>
  <c r="G59" i="17"/>
  <c r="G60" i="17"/>
  <c r="G61" i="17"/>
  <c r="G62" i="17"/>
  <c r="G63" i="17"/>
  <c r="G64" i="17"/>
  <c r="G55" i="17"/>
  <c r="G52" i="17"/>
  <c r="G53" i="17" s="1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32" i="17"/>
  <c r="G21" i="17"/>
  <c r="G22" i="17"/>
  <c r="G23" i="17"/>
  <c r="G24" i="17"/>
  <c r="G25" i="17"/>
  <c r="G26" i="17"/>
  <c r="G27" i="17"/>
  <c r="G28" i="17"/>
  <c r="G29" i="17"/>
  <c r="G20" i="17"/>
  <c r="G8" i="17"/>
  <c r="G9" i="17"/>
  <c r="G10" i="17"/>
  <c r="G11" i="17"/>
  <c r="G12" i="17"/>
  <c r="G13" i="17"/>
  <c r="G14" i="17"/>
  <c r="G15" i="17"/>
  <c r="G16" i="17"/>
  <c r="G17" i="17"/>
  <c r="G67" i="19" l="1"/>
  <c r="C17" i="3"/>
  <c r="G181" i="20"/>
  <c r="G15" i="18"/>
  <c r="G165" i="17"/>
  <c r="G170" i="17"/>
  <c r="G183" i="17"/>
  <c r="G191" i="17"/>
  <c r="G78" i="17"/>
  <c r="G30" i="17"/>
  <c r="G65" i="17"/>
  <c r="G124" i="17"/>
  <c r="G161" i="17"/>
  <c r="G86" i="17"/>
  <c r="G98" i="17"/>
  <c r="G112" i="17"/>
  <c r="G50" i="17"/>
  <c r="C13" i="3"/>
  <c r="G100" i="20"/>
  <c r="G117" i="20"/>
  <c r="G94" i="20"/>
  <c r="G104" i="20"/>
  <c r="G144" i="20"/>
  <c r="G36" i="20"/>
  <c r="G160" i="20"/>
  <c r="G172" i="20"/>
  <c r="G60" i="19"/>
  <c r="G101" i="18"/>
  <c r="G83" i="18"/>
  <c r="G93" i="18"/>
  <c r="G100" i="18"/>
  <c r="G81" i="20"/>
  <c r="G71" i="17"/>
  <c r="G72" i="20"/>
  <c r="G72" i="18"/>
  <c r="G79" i="18"/>
  <c r="G74" i="19"/>
  <c r="G113" i="20"/>
  <c r="G201" i="17"/>
  <c r="G48" i="20"/>
  <c r="G49" i="20" s="1"/>
  <c r="G125" i="20"/>
  <c r="G167" i="20"/>
  <c r="G61" i="20"/>
  <c r="G146" i="23"/>
  <c r="G29" i="20"/>
  <c r="G132" i="20"/>
  <c r="G88" i="20"/>
  <c r="G53" i="19"/>
  <c r="G44" i="19"/>
  <c r="G34" i="19"/>
  <c r="G35" i="19" s="1"/>
  <c r="G23" i="19"/>
  <c r="G176" i="17"/>
  <c r="G18" i="17"/>
  <c r="G118" i="20" l="1"/>
  <c r="G75" i="19"/>
  <c r="G87" i="17"/>
  <c r="G99" i="17" s="1"/>
  <c r="G192" i="17"/>
  <c r="G202" i="17" s="1"/>
  <c r="C12" i="3"/>
  <c r="G133" i="20"/>
  <c r="C23" i="3"/>
  <c r="G73" i="20"/>
  <c r="C29" i="3"/>
  <c r="G522" i="16"/>
  <c r="G523" i="16"/>
  <c r="G524" i="16"/>
  <c r="G525" i="16"/>
  <c r="G526" i="16"/>
  <c r="G527" i="16"/>
  <c r="G521" i="16"/>
  <c r="G513" i="16"/>
  <c r="G514" i="16"/>
  <c r="G515" i="16"/>
  <c r="G516" i="16"/>
  <c r="G517" i="16"/>
  <c r="G518" i="16"/>
  <c r="G512" i="16"/>
  <c r="G504" i="16"/>
  <c r="G505" i="16"/>
  <c r="G506" i="16"/>
  <c r="G507" i="16"/>
  <c r="G508" i="16"/>
  <c r="G509" i="16"/>
  <c r="G503" i="16"/>
  <c r="G495" i="16"/>
  <c r="G496" i="16"/>
  <c r="G497" i="16"/>
  <c r="G498" i="16"/>
  <c r="G499" i="16"/>
  <c r="G500" i="16"/>
  <c r="G494" i="16"/>
  <c r="G486" i="16"/>
  <c r="G487" i="16"/>
  <c r="G488" i="16"/>
  <c r="G489" i="16"/>
  <c r="G490" i="16"/>
  <c r="G491" i="16"/>
  <c r="G485" i="16"/>
  <c r="G477" i="16"/>
  <c r="G478" i="16"/>
  <c r="G479" i="16"/>
  <c r="G480" i="16"/>
  <c r="G476" i="16"/>
  <c r="G471" i="16"/>
  <c r="G472" i="16"/>
  <c r="G473" i="16"/>
  <c r="G470" i="16"/>
  <c r="G464" i="16"/>
  <c r="G465" i="16"/>
  <c r="G466" i="16"/>
  <c r="G463" i="16"/>
  <c r="G450" i="16"/>
  <c r="G451" i="16"/>
  <c r="G452" i="16"/>
  <c r="G453" i="16"/>
  <c r="G454" i="16"/>
  <c r="G455" i="16"/>
  <c r="G456" i="16"/>
  <c r="G457" i="16"/>
  <c r="G458" i="16"/>
  <c r="G459" i="16"/>
  <c r="G460" i="16"/>
  <c r="G449" i="16"/>
  <c r="G446" i="16"/>
  <c r="G377" i="16"/>
  <c r="G378" i="16"/>
  <c r="G379" i="16"/>
  <c r="G380" i="16"/>
  <c r="G381" i="16"/>
  <c r="G382" i="16"/>
  <c r="G383" i="16"/>
  <c r="G384" i="16"/>
  <c r="G385" i="16"/>
  <c r="G386" i="16"/>
  <c r="G387" i="16"/>
  <c r="G388" i="16"/>
  <c r="G389" i="16"/>
  <c r="G390" i="16"/>
  <c r="G391" i="16"/>
  <c r="G392" i="16"/>
  <c r="G393" i="16"/>
  <c r="G394" i="16"/>
  <c r="G395" i="16"/>
  <c r="G396" i="16"/>
  <c r="G397" i="16"/>
  <c r="G398" i="16"/>
  <c r="G399" i="16"/>
  <c r="G400" i="16"/>
  <c r="G401" i="16"/>
  <c r="G402" i="16"/>
  <c r="G403" i="16"/>
  <c r="G404" i="16"/>
  <c r="G405" i="16"/>
  <c r="G406" i="16"/>
  <c r="G407" i="16"/>
  <c r="G408" i="16"/>
  <c r="G409" i="16"/>
  <c r="G410" i="16"/>
  <c r="G411" i="16"/>
  <c r="G412" i="16"/>
  <c r="G413" i="16"/>
  <c r="G414" i="16"/>
  <c r="G415" i="16"/>
  <c r="G416" i="16"/>
  <c r="G417" i="16"/>
  <c r="G418" i="16"/>
  <c r="G419" i="16"/>
  <c r="G420" i="16"/>
  <c r="G421" i="16"/>
  <c r="G422" i="16"/>
  <c r="G423" i="16"/>
  <c r="G424" i="16"/>
  <c r="G425" i="16"/>
  <c r="G426" i="16"/>
  <c r="G427" i="16"/>
  <c r="G428" i="16"/>
  <c r="G429" i="16"/>
  <c r="G430" i="16"/>
  <c r="G431" i="16"/>
  <c r="G432" i="16"/>
  <c r="G433" i="16"/>
  <c r="G434" i="16"/>
  <c r="G435" i="16"/>
  <c r="G436" i="16"/>
  <c r="G437" i="16"/>
  <c r="G438" i="16"/>
  <c r="G439" i="16"/>
  <c r="G440" i="16"/>
  <c r="G441" i="16"/>
  <c r="G442" i="16"/>
  <c r="G443" i="16"/>
  <c r="G444" i="16"/>
  <c r="G445" i="16"/>
  <c r="G376" i="16"/>
  <c r="G373" i="16"/>
  <c r="G374" i="16" s="1"/>
  <c r="G354" i="16"/>
  <c r="G355" i="16"/>
  <c r="G356" i="16"/>
  <c r="G357" i="16"/>
  <c r="G358" i="16"/>
  <c r="G359" i="16"/>
  <c r="G360" i="16"/>
  <c r="G361" i="16"/>
  <c r="G362" i="16"/>
  <c r="G363" i="16"/>
  <c r="G364" i="16"/>
  <c r="G365" i="16"/>
  <c r="G366" i="16"/>
  <c r="G367" i="16"/>
  <c r="G368" i="16"/>
  <c r="G369" i="16"/>
  <c r="G370" i="16"/>
  <c r="G353" i="16"/>
  <c r="G324" i="16"/>
  <c r="G325" i="16"/>
  <c r="G326" i="16"/>
  <c r="G327" i="16"/>
  <c r="G328" i="16"/>
  <c r="G329" i="16"/>
  <c r="G330" i="16"/>
  <c r="G331" i="16"/>
  <c r="G332" i="16"/>
  <c r="G333" i="16"/>
  <c r="G334" i="16"/>
  <c r="G335" i="16"/>
  <c r="G336" i="16"/>
  <c r="G337" i="16"/>
  <c r="G338" i="16"/>
  <c r="G339" i="16"/>
  <c r="G340" i="16"/>
  <c r="G341" i="16"/>
  <c r="G342" i="16"/>
  <c r="G343" i="16"/>
  <c r="G344" i="16"/>
  <c r="G345" i="16"/>
  <c r="G346" i="16"/>
  <c r="G347" i="16"/>
  <c r="G348" i="16"/>
  <c r="G349" i="16"/>
  <c r="G350" i="16"/>
  <c r="G323" i="16"/>
  <c r="G312" i="16"/>
  <c r="G313" i="16"/>
  <c r="G314" i="16"/>
  <c r="G315" i="16"/>
  <c r="G316" i="16"/>
  <c r="G317" i="16"/>
  <c r="G318" i="16"/>
  <c r="G319" i="16"/>
  <c r="G320" i="16"/>
  <c r="G311" i="16"/>
  <c r="G308" i="16"/>
  <c r="G301" i="16"/>
  <c r="G302" i="16"/>
  <c r="G303" i="16"/>
  <c r="G304" i="16"/>
  <c r="G305" i="16"/>
  <c r="G306" i="16"/>
  <c r="G307" i="16"/>
  <c r="G290" i="16"/>
  <c r="G291" i="16"/>
  <c r="G292" i="16"/>
  <c r="G293" i="16"/>
  <c r="G294" i="16"/>
  <c r="G295" i="16"/>
  <c r="G289" i="16"/>
  <c r="G281" i="16"/>
  <c r="G282" i="16"/>
  <c r="G283" i="16"/>
  <c r="G284" i="16"/>
  <c r="G285" i="16"/>
  <c r="G286" i="16"/>
  <c r="G280" i="16"/>
  <c r="G273" i="16"/>
  <c r="G274" i="16"/>
  <c r="G275" i="16"/>
  <c r="G276" i="16"/>
  <c r="G277" i="16"/>
  <c r="G272" i="16"/>
  <c r="G264" i="16"/>
  <c r="G265" i="16"/>
  <c r="G266" i="16"/>
  <c r="G267" i="16"/>
  <c r="G268" i="16"/>
  <c r="G269" i="16"/>
  <c r="G263" i="16"/>
  <c r="G256" i="16"/>
  <c r="G257" i="16"/>
  <c r="G258" i="16"/>
  <c r="G259" i="16"/>
  <c r="G260" i="16"/>
  <c r="G255" i="16"/>
  <c r="G248" i="16"/>
  <c r="G249" i="16"/>
  <c r="G250" i="16"/>
  <c r="G251" i="16"/>
  <c r="G252" i="16"/>
  <c r="G247" i="16"/>
  <c r="G230" i="16"/>
  <c r="G231" i="16"/>
  <c r="G232" i="16"/>
  <c r="G233" i="16"/>
  <c r="G234" i="16"/>
  <c r="G235" i="16"/>
  <c r="G229" i="16"/>
  <c r="G221" i="16"/>
  <c r="G222" i="16"/>
  <c r="G223" i="16"/>
  <c r="G224" i="16"/>
  <c r="G220" i="16"/>
  <c r="G215" i="16"/>
  <c r="G216" i="16"/>
  <c r="G217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84" i="16"/>
  <c r="G185" i="16"/>
  <c r="G186" i="16"/>
  <c r="G187" i="16"/>
  <c r="G12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8" i="16"/>
  <c r="G9" i="16"/>
  <c r="G10" i="16"/>
  <c r="G11" i="16"/>
  <c r="G12" i="16"/>
  <c r="G13" i="16"/>
  <c r="G14" i="16"/>
  <c r="G168" i="20" l="1"/>
  <c r="G182" i="20" s="1"/>
  <c r="C25" i="3" s="1"/>
  <c r="G205" i="17"/>
  <c r="G203" i="17"/>
  <c r="G236" i="16"/>
  <c r="G461" i="16"/>
  <c r="G296" i="16"/>
  <c r="G371" i="16"/>
  <c r="G481" i="16"/>
  <c r="G492" i="16"/>
  <c r="G188" i="16"/>
  <c r="G253" i="16"/>
  <c r="G261" i="16"/>
  <c r="G270" i="16"/>
  <c r="G321" i="16"/>
  <c r="G287" i="16"/>
  <c r="G351" i="16"/>
  <c r="G528" i="16"/>
  <c r="G309" i="16"/>
  <c r="G447" i="16"/>
  <c r="G467" i="16"/>
  <c r="G474" i="16"/>
  <c r="G510" i="16"/>
  <c r="C24" i="3"/>
  <c r="G278" i="16"/>
  <c r="G501" i="16"/>
  <c r="G225" i="16"/>
  <c r="G519" i="16"/>
  <c r="C33" i="3" l="1"/>
  <c r="C22" i="3"/>
  <c r="G529" i="16"/>
  <c r="G482" i="16"/>
  <c r="G244" i="16"/>
  <c r="G243" i="16"/>
  <c r="G242" i="16"/>
  <c r="G241" i="16"/>
  <c r="G240" i="16"/>
  <c r="G239" i="16"/>
  <c r="G238" i="16"/>
  <c r="G214" i="16"/>
  <c r="G218" i="16" s="1"/>
  <c r="G226" i="16" s="1"/>
  <c r="G210" i="16"/>
  <c r="G209" i="16"/>
  <c r="G208" i="16"/>
  <c r="G207" i="16"/>
  <c r="G204" i="16"/>
  <c r="G203" i="16"/>
  <c r="G202" i="16"/>
  <c r="G201" i="16"/>
  <c r="G200" i="16"/>
  <c r="G199" i="16"/>
  <c r="G198" i="16"/>
  <c r="G197" i="16"/>
  <c r="G196" i="16"/>
  <c r="G195" i="16"/>
  <c r="G194" i="16"/>
  <c r="G193" i="16"/>
  <c r="G192" i="16"/>
  <c r="G191" i="16"/>
  <c r="G190" i="16"/>
  <c r="G126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28" i="16"/>
  <c r="G27" i="16"/>
  <c r="G26" i="16"/>
  <c r="G25" i="16"/>
  <c r="G24" i="16"/>
  <c r="G23" i="16"/>
  <c r="G22" i="16"/>
  <c r="G21" i="16"/>
  <c r="G20" i="16"/>
  <c r="G19" i="16"/>
  <c r="G16" i="16"/>
  <c r="G15" i="16"/>
  <c r="G311" i="15"/>
  <c r="G312" i="15"/>
  <c r="G313" i="15"/>
  <c r="G314" i="15"/>
  <c r="G315" i="15"/>
  <c r="G316" i="15"/>
  <c r="G317" i="15"/>
  <c r="G318" i="15"/>
  <c r="G310" i="15"/>
  <c r="G305" i="15"/>
  <c r="G306" i="15"/>
  <c r="G307" i="15"/>
  <c r="G304" i="15"/>
  <c r="G298" i="15"/>
  <c r="G299" i="15"/>
  <c r="G300" i="15"/>
  <c r="G297" i="15"/>
  <c r="G292" i="15"/>
  <c r="G293" i="15"/>
  <c r="G294" i="15"/>
  <c r="G291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69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31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159" i="15"/>
  <c r="G148" i="15"/>
  <c r="G149" i="15"/>
  <c r="G150" i="15"/>
  <c r="G151" i="15"/>
  <c r="G152" i="15"/>
  <c r="G153" i="15"/>
  <c r="G154" i="15"/>
  <c r="G155" i="15"/>
  <c r="G156" i="15"/>
  <c r="G147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22" i="15"/>
  <c r="G118" i="15"/>
  <c r="G119" i="15" s="1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9" i="15"/>
  <c r="G58" i="14"/>
  <c r="G65" i="14"/>
  <c r="G73" i="14"/>
  <c r="G52" i="14"/>
  <c r="G32" i="14"/>
  <c r="G17" i="16" l="1"/>
  <c r="G530" i="16"/>
  <c r="G533" i="16" s="1"/>
  <c r="G127" i="16"/>
  <c r="G58" i="16"/>
  <c r="G288" i="15"/>
  <c r="G145" i="15"/>
  <c r="G267" i="15"/>
  <c r="G308" i="15"/>
  <c r="G245" i="16"/>
  <c r="G297" i="16" s="1"/>
  <c r="G205" i="16"/>
  <c r="G29" i="16"/>
  <c r="G295" i="15"/>
  <c r="G211" i="16"/>
  <c r="G229" i="15"/>
  <c r="G319" i="15"/>
  <c r="G301" i="15"/>
  <c r="G321" i="15"/>
  <c r="G116" i="15"/>
  <c r="G157" i="15"/>
  <c r="G17" i="15"/>
  <c r="C21" i="3" l="1"/>
  <c r="G289" i="15"/>
  <c r="G320" i="15"/>
  <c r="C20" i="3"/>
  <c r="G298" i="16"/>
  <c r="G531" i="16" s="1"/>
  <c r="F33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8" i="14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6" i="13"/>
  <c r="G77" i="13"/>
  <c r="G78" i="13"/>
  <c r="G79" i="13"/>
  <c r="G80" i="13"/>
  <c r="G81" i="13"/>
  <c r="G82" i="13"/>
  <c r="G83" i="13"/>
  <c r="G84" i="13"/>
  <c r="G85" i="13"/>
  <c r="G88" i="13"/>
  <c r="G89" i="13"/>
  <c r="G90" i="13"/>
  <c r="G91" i="13"/>
  <c r="G92" i="13"/>
  <c r="G93" i="13"/>
  <c r="G94" i="13"/>
  <c r="G95" i="13"/>
  <c r="G8" i="13"/>
  <c r="G39" i="10"/>
  <c r="G40" i="10"/>
  <c r="G41" i="10"/>
  <c r="G42" i="10"/>
  <c r="G43" i="10"/>
  <c r="G44" i="10"/>
  <c r="G45" i="10"/>
  <c r="G46" i="10"/>
  <c r="G47" i="10"/>
  <c r="G48" i="10"/>
  <c r="G49" i="10"/>
  <c r="G84" i="10"/>
  <c r="G83" i="10"/>
  <c r="G82" i="10"/>
  <c r="G73" i="10"/>
  <c r="G74" i="10"/>
  <c r="G75" i="10"/>
  <c r="G76" i="10"/>
  <c r="G77" i="10"/>
  <c r="G78" i="10"/>
  <c r="G79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7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19" i="7"/>
  <c r="G13" i="7"/>
  <c r="G25" i="7"/>
  <c r="G24" i="7"/>
  <c r="G23" i="7"/>
  <c r="G22" i="7"/>
  <c r="G21" i="7"/>
  <c r="G20" i="7"/>
  <c r="G18" i="7"/>
  <c r="G17" i="7"/>
  <c r="G16" i="7"/>
  <c r="G15" i="7"/>
  <c r="G14" i="7"/>
  <c r="G12" i="7"/>
  <c r="G11" i="7"/>
  <c r="G10" i="7"/>
  <c r="G7" i="7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13" i="6"/>
  <c r="G10" i="6"/>
  <c r="G9" i="6"/>
  <c r="G8" i="6"/>
  <c r="G7" i="6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8" i="5"/>
  <c r="G9" i="5"/>
  <c r="G10" i="5"/>
  <c r="G11" i="5"/>
  <c r="G12" i="5"/>
  <c r="G13" i="5"/>
  <c r="G7" i="5"/>
  <c r="G16" i="5"/>
  <c r="G158" i="4"/>
  <c r="G157" i="4"/>
  <c r="G151" i="4"/>
  <c r="G152" i="4"/>
  <c r="G153" i="4"/>
  <c r="G150" i="4"/>
  <c r="G141" i="4"/>
  <c r="G142" i="4"/>
  <c r="G143" i="4"/>
  <c r="G144" i="4"/>
  <c r="G145" i="4"/>
  <c r="G146" i="4"/>
  <c r="G140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21" i="4"/>
  <c r="G111" i="4"/>
  <c r="G112" i="4"/>
  <c r="G113" i="4"/>
  <c r="G114" i="4"/>
  <c r="G115" i="4"/>
  <c r="G116" i="4"/>
  <c r="G117" i="4"/>
  <c r="G118" i="4"/>
  <c r="G110" i="4"/>
  <c r="G104" i="4"/>
  <c r="G105" i="4"/>
  <c r="G106" i="4"/>
  <c r="G107" i="4"/>
  <c r="G103" i="4"/>
  <c r="G97" i="4"/>
  <c r="G98" i="4" s="1"/>
  <c r="G91" i="4"/>
  <c r="G92" i="4"/>
  <c r="G93" i="4"/>
  <c r="G94" i="4"/>
  <c r="G90" i="4"/>
  <c r="G82" i="4"/>
  <c r="G83" i="4"/>
  <c r="G84" i="4"/>
  <c r="G85" i="4"/>
  <c r="G86" i="4"/>
  <c r="G77" i="4"/>
  <c r="G78" i="4" s="1"/>
  <c r="G67" i="4"/>
  <c r="G68" i="4"/>
  <c r="G62" i="4"/>
  <c r="G57" i="4"/>
  <c r="G58" i="4"/>
  <c r="G59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28" i="4"/>
  <c r="G29" i="4"/>
  <c r="G30" i="4"/>
  <c r="G31" i="4"/>
  <c r="G32" i="4"/>
  <c r="G20" i="4"/>
  <c r="G21" i="4"/>
  <c r="G16" i="4"/>
  <c r="G17" i="4"/>
  <c r="G10" i="4"/>
  <c r="G11" i="4"/>
  <c r="G87" i="4"/>
  <c r="G74" i="4"/>
  <c r="G75" i="4" s="1"/>
  <c r="G69" i="4"/>
  <c r="G64" i="4"/>
  <c r="G63" i="4"/>
  <c r="G56" i="4"/>
  <c r="G36" i="4"/>
  <c r="G27" i="4"/>
  <c r="G23" i="4"/>
  <c r="G22" i="4"/>
  <c r="G15" i="4"/>
  <c r="G9" i="4"/>
  <c r="G8" i="4"/>
  <c r="G219" i="2"/>
  <c r="G216" i="2"/>
  <c r="G212" i="2"/>
  <c r="G211" i="2"/>
  <c r="G207" i="2"/>
  <c r="G206" i="2"/>
  <c r="G192" i="2"/>
  <c r="G193" i="2"/>
  <c r="G194" i="2"/>
  <c r="G195" i="2"/>
  <c r="G196" i="2"/>
  <c r="G197" i="2"/>
  <c r="G198" i="2"/>
  <c r="G199" i="2"/>
  <c r="G200" i="2"/>
  <c r="G201" i="2"/>
  <c r="G202" i="2"/>
  <c r="G191" i="2"/>
  <c r="G179" i="2"/>
  <c r="G180" i="2"/>
  <c r="G181" i="2"/>
  <c r="G182" i="2"/>
  <c r="G183" i="2"/>
  <c r="G184" i="2"/>
  <c r="G185" i="2"/>
  <c r="G186" i="2"/>
  <c r="G187" i="2"/>
  <c r="G178" i="2"/>
  <c r="G163" i="2"/>
  <c r="G164" i="2"/>
  <c r="G165" i="2"/>
  <c r="G166" i="2"/>
  <c r="G167" i="2"/>
  <c r="G168" i="2"/>
  <c r="G169" i="2"/>
  <c r="G170" i="2"/>
  <c r="G171" i="2"/>
  <c r="G172" i="2"/>
  <c r="G152" i="2"/>
  <c r="G153" i="2"/>
  <c r="G154" i="2"/>
  <c r="G155" i="2"/>
  <c r="G156" i="2"/>
  <c r="G157" i="2"/>
  <c r="G158" i="2"/>
  <c r="G159" i="2"/>
  <c r="G160" i="2"/>
  <c r="G161" i="2"/>
  <c r="G162" i="2"/>
  <c r="G143" i="2"/>
  <c r="G144" i="2"/>
  <c r="G145" i="2"/>
  <c r="G146" i="2"/>
  <c r="G147" i="2"/>
  <c r="G148" i="2"/>
  <c r="G149" i="2"/>
  <c r="G150" i="2"/>
  <c r="G151" i="2"/>
  <c r="G142" i="2"/>
  <c r="G134" i="2"/>
  <c r="G135" i="2"/>
  <c r="G136" i="2"/>
  <c r="G137" i="2"/>
  <c r="G138" i="2"/>
  <c r="G133" i="2"/>
  <c r="G127" i="2"/>
  <c r="G128" i="2" s="1"/>
  <c r="G118" i="2"/>
  <c r="G119" i="2"/>
  <c r="G120" i="2"/>
  <c r="G121" i="2"/>
  <c r="G122" i="2"/>
  <c r="G123" i="2"/>
  <c r="G117" i="2"/>
  <c r="G116" i="2"/>
  <c r="G115" i="2"/>
  <c r="G114" i="2"/>
  <c r="G113" i="2"/>
  <c r="G112" i="2"/>
  <c r="G108" i="2"/>
  <c r="G109" i="2" s="1"/>
  <c r="G104" i="2"/>
  <c r="G103" i="2"/>
  <c r="G100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81" i="2"/>
  <c r="G75" i="2"/>
  <c r="G74" i="2"/>
  <c r="G65" i="2"/>
  <c r="G66" i="2"/>
  <c r="G67" i="2"/>
  <c r="G68" i="2"/>
  <c r="G69" i="2"/>
  <c r="G70" i="2"/>
  <c r="G64" i="2"/>
  <c r="G63" i="2"/>
  <c r="G59" i="2"/>
  <c r="G58" i="2"/>
  <c r="G54" i="2"/>
  <c r="G55" i="2" s="1"/>
  <c r="G50" i="2"/>
  <c r="G49" i="2"/>
  <c r="G45" i="2"/>
  <c r="G44" i="2"/>
  <c r="G38" i="2"/>
  <c r="G39" i="2" s="1"/>
  <c r="G40" i="2" s="1"/>
  <c r="G32" i="2"/>
  <c r="G31" i="2"/>
  <c r="G28" i="2"/>
  <c r="G27" i="2"/>
  <c r="G16" i="2"/>
  <c r="G17" i="2"/>
  <c r="G18" i="2"/>
  <c r="G19" i="2"/>
  <c r="G20" i="2"/>
  <c r="G21" i="2"/>
  <c r="G22" i="2"/>
  <c r="G15" i="2"/>
  <c r="G14" i="2"/>
  <c r="G10" i="2"/>
  <c r="G8" i="2"/>
  <c r="G13" i="4" l="1"/>
  <c r="G29" i="2"/>
  <c r="G85" i="10"/>
  <c r="G222" i="2"/>
  <c r="G161" i="4"/>
  <c r="G108" i="4"/>
  <c r="G24" i="4"/>
  <c r="G33" i="2"/>
  <c r="G60" i="2"/>
  <c r="G208" i="2"/>
  <c r="G51" i="2"/>
  <c r="G220" i="2"/>
  <c r="G22" i="10"/>
  <c r="C32" i="3"/>
  <c r="C30" i="3" s="1"/>
  <c r="E30" i="3" s="1"/>
  <c r="G96" i="13"/>
  <c r="G76" i="2"/>
  <c r="G213" i="2"/>
  <c r="G74" i="14"/>
  <c r="C19" i="3" s="1"/>
  <c r="G97" i="13"/>
  <c r="C18" i="3" s="1"/>
  <c r="G86" i="13"/>
  <c r="G74" i="13"/>
  <c r="G86" i="10"/>
  <c r="G41" i="5"/>
  <c r="C9" i="3" s="1"/>
  <c r="G154" i="4"/>
  <c r="G155" i="4" s="1"/>
  <c r="G124" i="2"/>
  <c r="G46" i="2"/>
  <c r="G105" i="2"/>
  <c r="G21" i="14"/>
  <c r="G33" i="14" s="1"/>
  <c r="G33" i="13"/>
  <c r="G80" i="10"/>
  <c r="G26" i="7"/>
  <c r="G27" i="7"/>
  <c r="G8" i="7"/>
  <c r="G43" i="6"/>
  <c r="G11" i="6"/>
  <c r="G44" i="6"/>
  <c r="G40" i="5"/>
  <c r="G14" i="5"/>
  <c r="G119" i="4"/>
  <c r="G138" i="4"/>
  <c r="G159" i="4"/>
  <c r="G147" i="4"/>
  <c r="G88" i="4"/>
  <c r="G95" i="4"/>
  <c r="G79" i="4"/>
  <c r="G70" i="4"/>
  <c r="G65" i="4"/>
  <c r="G51" i="4"/>
  <c r="G52" i="4" s="1"/>
  <c r="G18" i="4"/>
  <c r="G33" i="4"/>
  <c r="G60" i="4"/>
  <c r="G173" i="2"/>
  <c r="G203" i="2"/>
  <c r="G71" i="2"/>
  <c r="G139" i="2"/>
  <c r="G188" i="2"/>
  <c r="G97" i="2"/>
  <c r="G23" i="2"/>
  <c r="G24" i="2" s="1"/>
  <c r="G11" i="2"/>
  <c r="G34" i="2" l="1"/>
  <c r="G34" i="4"/>
  <c r="G221" i="2"/>
  <c r="G77" i="2"/>
  <c r="C15" i="3"/>
  <c r="G129" i="2"/>
  <c r="G160" i="4"/>
  <c r="C11" i="3"/>
  <c r="C10" i="3"/>
  <c r="C7" i="3"/>
  <c r="C6" i="3"/>
  <c r="G99" i="4"/>
  <c r="G148" i="4"/>
  <c r="G25" i="4"/>
  <c r="G71" i="4"/>
  <c r="G174" i="2"/>
  <c r="C8" i="3" l="1"/>
  <c r="G100" i="4"/>
  <c r="E4" i="3" l="1"/>
  <c r="E3" i="3" s="1"/>
  <c r="C3" i="3" l="1"/>
</calcChain>
</file>

<file path=xl/sharedStrings.xml><?xml version="1.0" encoding="utf-8"?>
<sst xmlns="http://schemas.openxmlformats.org/spreadsheetml/2006/main" count="11742" uniqueCount="3459">
  <si>
    <t>POZ.</t>
  </si>
  <si>
    <t>Podstawa</t>
  </si>
  <si>
    <t>Jm</t>
  </si>
  <si>
    <t>Ilość</t>
  </si>
  <si>
    <t>Cena jedn.</t>
  </si>
  <si>
    <t>Wartość</t>
  </si>
  <si>
    <t>Nr. STWiORB</t>
  </si>
  <si>
    <t>Element scalony - rodzaj robót</t>
  </si>
  <si>
    <t xml:space="preserve"> Szczegółowy opis robót i obliczenie ich ilości</t>
  </si>
  <si>
    <t>D.00.00.00</t>
  </si>
  <si>
    <t>-</t>
  </si>
  <si>
    <t>CPV: Roboty budowalne</t>
  </si>
  <si>
    <t>1.1</t>
  </si>
  <si>
    <t>Koszt dostosowania się do wymagań ogólnych i warunków umowy</t>
  </si>
  <si>
    <t>ryczałt</t>
  </si>
  <si>
    <t>1.2</t>
  </si>
  <si>
    <t>1.3</t>
  </si>
  <si>
    <t>km</t>
  </si>
  <si>
    <t>D 01.00.00</t>
  </si>
  <si>
    <t>ROBOTY PRZYGOTOWAWCZE</t>
  </si>
  <si>
    <t>2.1</t>
  </si>
  <si>
    <t>CPV: Roboty w zakresie konstruowania, fundamentowania oraz wykonywania nawierzchni autostrad, dróg.</t>
  </si>
  <si>
    <t>2.1.1</t>
  </si>
  <si>
    <t>2.1.2</t>
  </si>
  <si>
    <t>kpl</t>
  </si>
  <si>
    <t>2.2</t>
  </si>
  <si>
    <t>D.01.02.01a</t>
  </si>
  <si>
    <t>2.2.1</t>
  </si>
  <si>
    <t>Zabezpieczenie drzew o średnicy ponad 50 cm na okres wykonywania robót ziemnych</t>
  </si>
  <si>
    <t>kpl.</t>
  </si>
  <si>
    <t>2.3</t>
  </si>
  <si>
    <t>D.01.02.02a</t>
  </si>
  <si>
    <r>
      <t>m</t>
    </r>
    <r>
      <rPr>
        <vertAlign val="superscript"/>
        <sz val="12"/>
        <color theme="1"/>
        <rFont val="Calibri"/>
        <family val="2"/>
        <charset val="238"/>
      </rPr>
      <t>2</t>
    </r>
  </si>
  <si>
    <r>
      <t>m</t>
    </r>
    <r>
      <rPr>
        <vertAlign val="superscript"/>
        <sz val="12"/>
        <color rgb="FF000000"/>
        <rFont val="Calibri"/>
        <family val="2"/>
        <charset val="238"/>
      </rPr>
      <t>2</t>
    </r>
  </si>
  <si>
    <t>Razem dział: Zdjęcie warstwy humusu oraz zabezpieczenie drzew</t>
  </si>
  <si>
    <t>2.4</t>
  </si>
  <si>
    <t>D.01.02.04</t>
  </si>
  <si>
    <t xml:space="preserve">Rozbiórka elementów dróg z wywozem materiału,  gruzu w miejsce wybrane przez wykonawcę spełniające wymagania przepisów o gospodarce odpadami lub materiał nadający się do ponowngo wbudowania na magazyn inwestora  - KWALIFIKACJI ODPADÓW JAKO NIEBEZPIECZNYCH  DOKONUJE WYKONAWCA ROBÓT                                                                                                                                               </t>
  </si>
  <si>
    <t>CPV: Roboty w zakresie burzenia, roboty ziemne</t>
  </si>
  <si>
    <t>m</t>
  </si>
  <si>
    <t>Rozebranie krawężników kamiennych 20x30cm wraz z łąwą betonową (krawężniki do wywiezienia na składowisko ZDM Poznań)</t>
  </si>
  <si>
    <t>m3</t>
  </si>
  <si>
    <t>Razem dział: Rozbiórka elementów dróg</t>
  </si>
  <si>
    <t>Razem dział: ROBOTY PRZYGOTOWAWCZE</t>
  </si>
  <si>
    <t>D.02.00.01</t>
  </si>
  <si>
    <t>ROBOTY ZIEMNE</t>
  </si>
  <si>
    <t>3.1</t>
  </si>
  <si>
    <t>D.02.01.01</t>
  </si>
  <si>
    <t>3.1.1</t>
  </si>
  <si>
    <t>3.1.2</t>
  </si>
  <si>
    <t>Wykonywanie wykopów mechanicznie w gr. kat. I-V z przeznaczeniem do ponownego wbudowania (pod warunkiem doprowadzenia do parametrów nadających się do wbudowania w nasyp)</t>
  </si>
  <si>
    <t>Razem dział: Wykonanie wykopów</t>
  </si>
  <si>
    <t>3.2</t>
  </si>
  <si>
    <t>D.02.03.01</t>
  </si>
  <si>
    <t>Formowanie i zagęszczanie nasypów o wys. do 3.0 m spycharkami  w gruncie kat. I-IV (wraz z zakupem i transportem piasku)</t>
  </si>
  <si>
    <t>Formowanie i zagęszczanie nasypów o wys. do 3.0 m spycharkami  w gruncie kat. I-IV Z WYKOPU (z doprowadzeniem do parametrów nadających się do wbudowania w nasyp)</t>
  </si>
  <si>
    <t>Razem dział: Wykonanie nasypów</t>
  </si>
  <si>
    <t>Razem dział: ROBOTY ZIEMNE</t>
  </si>
  <si>
    <t>D 03.02.01</t>
  </si>
  <si>
    <t>KANALIZACJA DESZCZOWA</t>
  </si>
  <si>
    <t>Budowa odwodnienia liniowego</t>
  </si>
  <si>
    <t>CPV: Roboty budowlane w zakresie budowy wodociągów i rurociągów do odprowadzania ścieków</t>
  </si>
  <si>
    <t>Wykonanie odwodnienia liniowego z polimerobetonu (k. antracytowy) o szerokości 20cm, klasa obciążenia D400 z wykonaniem ław betonowych z betonu C12/15</t>
  </si>
  <si>
    <t>D 04.00.00</t>
  </si>
  <si>
    <t>PODBUDOWY</t>
  </si>
  <si>
    <t>4.1</t>
  </si>
  <si>
    <t>D 04.01.01</t>
  </si>
  <si>
    <t>KORYTO WRAZ Z PROFILOWANIEM I ZAGĘSZCZANIEM PODŁOŻA.</t>
  </si>
  <si>
    <t>4.1.1</t>
  </si>
  <si>
    <t>Mechaniczne profilowanie i zagęszczenie podłoża pod warstwy konstrukcyjne nawierzchni w gruncie kat. I-IV głębokość koryta 31-40 cm:</t>
  </si>
  <si>
    <t>4.1.2</t>
  </si>
  <si>
    <t>Mechaniczne profilowanie i zagęszczenie podłoża pod warstwy konstrukcyjne nawierzchni w gruncie kat. I-IV głębokość koryta powyżej 40 cm:</t>
  </si>
  <si>
    <t>Razem dział: KORYTO WRAZ Z PROFILOWANIEM I ZAGĘSZCZANIEM PODŁOŻA.</t>
  </si>
  <si>
    <t>4.2</t>
  </si>
  <si>
    <t>D 04.02.01</t>
  </si>
  <si>
    <t>Warstwy odsądaczające i odcinające</t>
  </si>
  <si>
    <t>CPV: Roboty w zakresie konstruowania, fundamentowania oraz wykonywania nawierzchni autostrad, dróg</t>
  </si>
  <si>
    <t>4.2.1</t>
  </si>
  <si>
    <t>D 04.02.02</t>
  </si>
  <si>
    <t>Warstwy mrozoochronne z kruszywa o CBR&gt;35% , zagęszczanie mechaniczne - grubość warstwy po zagęszczeniu 20 cm</t>
  </si>
  <si>
    <t>4.2.2</t>
  </si>
  <si>
    <t>D 04.05.01a</t>
  </si>
  <si>
    <t>Warstwy mrozoochronne z mieszanki związanej spoiwem hydraulicznym - grubość warstwy po zagęszczeniu 10 cm</t>
  </si>
  <si>
    <t>Razem dział: Wykonanie warst mrozoochronnych  -  gr.  po  zagęszczeniu 20cm</t>
  </si>
  <si>
    <t>4.3</t>
  </si>
  <si>
    <t>D 04.03.01</t>
  </si>
  <si>
    <t>Połączenie międzywarstwowe nawierzchni drogowej emulsją asfaltową</t>
  </si>
  <si>
    <t>4.3.1</t>
  </si>
  <si>
    <t xml:space="preserve">Oczyszczenie i skropienie bitumem nawierzchni drogowych </t>
  </si>
  <si>
    <t>Razem dział : Oczyszczenie i skropienie bitumem nawierzchni drogowych</t>
  </si>
  <si>
    <t>4.4</t>
  </si>
  <si>
    <t>D 04.04.02b</t>
  </si>
  <si>
    <t>Podbudowa zasadnicza z mieszanki kruszywa niezwiązanego</t>
  </si>
  <si>
    <t>4.4.1</t>
  </si>
  <si>
    <t>Podbudowa zasadnicza (dolna warstwa) z mieszanki  kruszywa niezwiązanego 0/31,5 C90/3, CBR&gt;80% - warstwa o grubości po zagęszczeniu 20cm</t>
  </si>
  <si>
    <t>4.4.2</t>
  </si>
  <si>
    <t>Podbudowa zasadnicza z mieszanki  kruszywa niezwiązanego 0/31,5 C90/3, CBR&gt;80% - warstwa o grubości po zagęszczeniu 15cm</t>
  </si>
  <si>
    <t>Razem dział : Podbudowy z mieszanki  niezwiązanej</t>
  </si>
  <si>
    <t>4.5</t>
  </si>
  <si>
    <t>D 04.05.01a.</t>
  </si>
  <si>
    <t>Podbudowa i podłoże ulepszone z mieszanki kruszywa związanego hydraulicznie cementem</t>
  </si>
  <si>
    <t>4.5.1</t>
  </si>
  <si>
    <t>Wykonanie warstwy podbudowy pomocniczej  z mieszanki związanej spoiwem hydraulicznym C3/4; gr. 15 cm</t>
  </si>
  <si>
    <t>4.5.2</t>
  </si>
  <si>
    <t>Wykonanie warstwy podbudowy pomocniczej  z mieszanki związanej spoiwem hydraulicznym C5/6; gr. 15 cm</t>
  </si>
  <si>
    <t>4.5.3</t>
  </si>
  <si>
    <t>Wykonanie warstwy podbudowy pomocniczej  z mieszanki związanej spoiwem hydraulicznym C5/6; gr. 25 cm</t>
  </si>
  <si>
    <t>4.5.4</t>
  </si>
  <si>
    <t>Wykonanie warstwy ulepszonego podłoża mieszanki kruszywa związanego cementem C 1,5/2 gr. 25 cm</t>
  </si>
  <si>
    <t>4.5.5</t>
  </si>
  <si>
    <t>Wykonanie warstwy ulepszonego podłoża mieszanki kruszywa związanego cementem C 1,5/2 gr. 20 cm</t>
  </si>
  <si>
    <t>4.5.6</t>
  </si>
  <si>
    <t>Wykonanie warstwy ulepszonego podłoża mieszanki kruszywa związanego cementem C 1,5/2 gr. 15 cm</t>
  </si>
  <si>
    <t>4.5.7</t>
  </si>
  <si>
    <t>D.04.06.01</t>
  </si>
  <si>
    <t xml:space="preserve">Wykonanie warstwy górnej podbudowy zasadniczej z mieszanki kruszywa związanego cementem C 8/10, grubość warstwy 10 cm </t>
  </si>
  <si>
    <t>4.5.8</t>
  </si>
  <si>
    <t xml:space="preserve">Wykonanie warstwy górnej podbudowy zasadniczej z mieszanki kruszywa związanego cementem C 8/10, grubość warstwy 15 cm </t>
  </si>
  <si>
    <t>Razem dział: Podbudowa z z mieszanki kruszywa związanego cementem</t>
  </si>
  <si>
    <t>4.6</t>
  </si>
  <si>
    <t>D.04.07.01a</t>
  </si>
  <si>
    <t>Podbudowa z betonu asfaltowego</t>
  </si>
  <si>
    <t>4.6.1</t>
  </si>
  <si>
    <t xml:space="preserve"> D.04.07.01a</t>
  </si>
  <si>
    <t>Podudowa z mieszanki mineralno-asfaltowej - grubość warstwy po zagęszczeniu 16 cm (AC 22P PMB 45/80-80)</t>
  </si>
  <si>
    <t>4.6.2</t>
  </si>
  <si>
    <t>Podbudowa z mieszanki mineralno-asfaltowej - grubość warstwy po zagęszczeniu 7cm AC 22P PMB 45/80-80</t>
  </si>
  <si>
    <t>Razem dział: Podbudowa z betonu asfaltowego</t>
  </si>
  <si>
    <t>Razem dział: PODBUDOWY</t>
  </si>
  <si>
    <t>05.00.00</t>
  </si>
  <si>
    <t>NAWIERZCHNIE</t>
  </si>
  <si>
    <t>5.1</t>
  </si>
  <si>
    <t>D 05.03.01</t>
  </si>
  <si>
    <t>Nawierzchnia z kostki kamiennej</t>
  </si>
  <si>
    <t>5.1.1</t>
  </si>
  <si>
    <t>Nawierzchnia z kostki kamiennej ciętej płomieniowanej 21x25cm gr 15cm; na podsypce cementowo-piaskowej gr.5 cm w kolorze szarym</t>
  </si>
  <si>
    <t>5.1.2</t>
  </si>
  <si>
    <t>Nawierzchnia z kostki kamiennej ciętej płomieniowanej 21x25cm gr 15cm; na podsypce cementowo-piaskowej gr.5 cm w kolorze szarym, DO PRZEKAZANIA W RAMACH REZERWY DO UŻYTKOWANIA DROGI 10%</t>
  </si>
  <si>
    <t>5.1.3</t>
  </si>
  <si>
    <t>Nawierzchnia z kostki kamiennej ciętej płomieniowanej 21x25cm gr 15cm; na podsypce cementowo-piaskowej gr.5 cm w kolorze rdzawym</t>
  </si>
  <si>
    <t>5.1.4</t>
  </si>
  <si>
    <t>Nawierzchnia z kostki kamiennej ciętej płomieniowanej 21x25cm gr 15cm; na podsypce cementowo-piaskowej gr.5 cm w kolorze rdzawym, DO PRZEKAZANIA W RAMACH REZERWY DO UŻYTKOWANIA DROGI 10%</t>
  </si>
  <si>
    <t>5.1.5</t>
  </si>
  <si>
    <t>Nawierzchnia z kostki kamiennej ciętej płomieniowanej 18x25cm/3x25cm gr 10cm; na podsypce cementowo-piaskowej gr.3 cm</t>
  </si>
  <si>
    <t>5.1.6</t>
  </si>
  <si>
    <t>Nawierzchnia z kostki kamiennej ciętej płomieniowanej 18x25cm/3x25cm gr 10cm; na podsypce cementowo-piaskowej gr.3 cm, DO PRZEKAZANIA W RAMACH REZERWY DO UŻYTKOWANIA DROGI 10%</t>
  </si>
  <si>
    <t>5.1.7</t>
  </si>
  <si>
    <t>Nawierzchnia z kostki kamiennej łupanej granitowej 9/11 cm ; gr. 10 cm na podsypce cementowo-piaskowej gr. 3 cm</t>
  </si>
  <si>
    <t>5.1.8</t>
  </si>
  <si>
    <t>Nawierzchnia z kostki kamiennej łupanej granitowej 9/11 cm ; gr. 10 cm na podsypce cementowo-piaskowej gr. 3 cm, DO PRZEKAZANIA W RAMACH REZERWY DO UŻYTKOWANIA DROGI 10%</t>
  </si>
  <si>
    <t>5.1.9</t>
  </si>
  <si>
    <t>Nawierzchnia z kostki kamiennej ciętej 10/10 cm ; gr. 10 cm na podsypce cementowo-piaskowej gr. 5 cm w kolorze grafitowym</t>
  </si>
  <si>
    <t>5.1.10</t>
  </si>
  <si>
    <t>Nawierzchnia z kostki kamiennej ciętej 10/10 cm ; gr. 10 cm na podsypce cementowo-piaskowej gr. 5 cm w kolorze grafitowym, DO PRZEKAZANIA W RAMACH REZERWY DO UŻYTKOWANIA DROGI 10%</t>
  </si>
  <si>
    <t>5.1.11</t>
  </si>
  <si>
    <t>Nawierzchnia z płyt kamiennych ciętych 12,8/20 cm ; gr. 10 cm na podsypce cementowo-piaskowej gr. 3 cm</t>
  </si>
  <si>
    <t>5.1.12</t>
  </si>
  <si>
    <t>Nawierzchnia z płyt kamiennych ciętych 12,8/20 cm ; gr. 10 cm na podsypce cementowo-piaskowej gr. 3 cm DO PRZEKAZANIA W RAMACH REZERWY DO UŻYTKOWANIA DROGI 10%</t>
  </si>
  <si>
    <t>5.1.13</t>
  </si>
  <si>
    <t>Nawierzchnia z płyt kamiennych ciętych 20/40 cm ; gr. 10 cm na podsypce cementowo-piaskowej gr. 3 cm</t>
  </si>
  <si>
    <t>5.1.14</t>
  </si>
  <si>
    <t>Nawierzchnia z płyt kamiennych ciętych 20/40 cm ; gr. 10 cm na podsypce cementowo-piaskowej gr. 3 cm, DO PRZEKAZANIA W RAMACH REZERWY DO UŻYTKOWANIA DROGI 10%</t>
  </si>
  <si>
    <t>5.1.15</t>
  </si>
  <si>
    <t>Nawierzchnia z kostki kamiennej ciętej 10/10 cm ; gr. 15 cm na podsypce cementowo-piaskowej gr. 5 cm w kolorze grafitowym</t>
  </si>
  <si>
    <t>5.1.16</t>
  </si>
  <si>
    <t>Nawierzchnia z kostki kamiennej ciętej 10/10 cm ; gr. 15 cm na podsypce cementowo-piaskowej gr. 5 cm w kolorze grafitowym, DO PRZEKAZANIA W RAMACH REZERWY DO UŻYTKOWANIA DROGI 10%</t>
  </si>
  <si>
    <t>Razem dział: Nawierzchnia z kostki kamiennej</t>
  </si>
  <si>
    <t>5.2</t>
  </si>
  <si>
    <t>D 05.03.05a</t>
  </si>
  <si>
    <t>Nawierzchnia z betonu asfaltowego. Warstwa ścieralna</t>
  </si>
  <si>
    <t>5.2.1</t>
  </si>
  <si>
    <t>Nawierzchnia z mieszanek mineralno-bitumicznych grysowych - warstwa ścieralna asfaltowa (AC 8 S 50/70) - grubość po zagęszczeniu 4 cm</t>
  </si>
  <si>
    <t>5.3</t>
  </si>
  <si>
    <t>D 05.03.05b</t>
  </si>
  <si>
    <t>Nawierzchnia z betonu asfaltowego. Warstwa wiążąca</t>
  </si>
  <si>
    <t>5.3.1</t>
  </si>
  <si>
    <t>Nawierzchnia z mieszanek mineralno-bitumicznych grysowych - warstwa wiążąca asfaltowa (AC16W PMB 45/80-80) - grubość po zagęszczeniu 8 cm</t>
  </si>
  <si>
    <t>5.3.2</t>
  </si>
  <si>
    <t>Nawierzchnia z mieszanek mineralno-bitumicznych grysowych - warstwa wiążąca asfaltowa (AC16W PMB 45/80-80) - grubość po zagęszczeniu 5 cm</t>
  </si>
  <si>
    <t>Razem dział: Nawierzchnia z betonu asfaltowego</t>
  </si>
  <si>
    <t>5.4</t>
  </si>
  <si>
    <t>D 05.03.13a</t>
  </si>
  <si>
    <t>NAWIERZCHNIA Z MIESZANKI GRYSOWO-MASTYKSOWEJ SMA - WARSTWA ŚCIERALNA</t>
  </si>
  <si>
    <t>CPV:Roboty w zakresie konstruowania, fundamentowania oraz wykonywania nawierzchni autostrad, dróg</t>
  </si>
  <si>
    <t>5.4.1</t>
  </si>
  <si>
    <t>Nawierzchnia z mieszanek mineralno-bitumicznych grysowych SMA 8S PMB45/80-80 - warstwa ścieralna asfaltowa - grubość po zagęszczeniu 4 cm</t>
  </si>
  <si>
    <t>Razem dział: Nawierzchnia z mieszanki grysowo - mastyksowej SMA - warstwa ścieralna</t>
  </si>
  <si>
    <t>5.5</t>
  </si>
  <si>
    <t>D 05.03.23a</t>
  </si>
  <si>
    <t>Nawierzchnia z betonowej kostki brukowej dla dróg i ulic oraz placów i chodników</t>
  </si>
  <si>
    <t>5.5.1</t>
  </si>
  <si>
    <t>Nawierzchnie z kostki brukowej betonowej (k. jasnoszary) o grubości 8 cm na podsypce cementowo-piaskowej gr. 3cm</t>
  </si>
  <si>
    <t>5.5.2</t>
  </si>
  <si>
    <t>Nawierzchnie z kostki brukowej betonowej (k. jasnoszary) o grubości 8 cm na podsypce cementowo-piaskowej gr. 3cm, DO PRZEKAZANIA W RAMACH REZERWY DO UŻYTKOWANIA DROGI 10%</t>
  </si>
  <si>
    <t>5.5.3</t>
  </si>
  <si>
    <t>Nawierzchnie z kostki brukowej betonowej (k. grafitowego) o grubości 8 cm na podsypce cementowo-piaskowej gr. 3cm</t>
  </si>
  <si>
    <t>5.5.4</t>
  </si>
  <si>
    <t>Nawierzchnie z kostki brukowej betonowej (k. grafitowego) o grubości 8 cm na podsypce cementowo-piaskowej gr. 3cm, DO PRZEKAZANIA W RAMACH REZERWY DO UŻYTKOWANIA DROGI 10%</t>
  </si>
  <si>
    <t>5.5.5</t>
  </si>
  <si>
    <t>D 05.03.03</t>
  </si>
  <si>
    <t>Nawierzchnie z płyty betonowej (k. szaraego ) w kształcie trójkąta o grubości 8 cm na podsypce cementowo-piaskowej gr. 3cm</t>
  </si>
  <si>
    <t>5.5.6</t>
  </si>
  <si>
    <t>Nawierzchnie z płyty betonowej (k. szaraego ) w kształcie trójkąta o grubości 8 cm na podsypce cementowo-piaskowej gr. 3cm, DO PRZEKAZANIA W RAMACH REZERWY DO UŻYTKOWANIA DROGI 10%</t>
  </si>
  <si>
    <t>5.5.7</t>
  </si>
  <si>
    <t>Nawierzchnie z betonowych płyt (k. szaraego ) 50x50cm o grubości 8 cm na podsypce cementowo-piaskowej gr. 3cm</t>
  </si>
  <si>
    <t>5.5.8</t>
  </si>
  <si>
    <t>Nawierzchnie z betonowych płyt (k. szaraego ) 50x50cm o grubości 8 cm na podsypce cementowo-piaskowej gr. 3cm, DO PRZEKAZANIA W RAMACH REZERWY DO UŻYTKOWANIA DROGI 10%</t>
  </si>
  <si>
    <t>5.5.9</t>
  </si>
  <si>
    <t>Nawierzchnie z kostki betonowej (k. jasnoszarego ) 10x10cm o grubości 8 cm na podsypce cementowo-piaskowej gr. 3cm</t>
  </si>
  <si>
    <t>5.5.10</t>
  </si>
  <si>
    <t>Nawierzchnie z kostki betonowej (k. jasnoszarego ) 10x10cm o grubości 8 cm na podsypce cementowo-piaskowej gr. 3cm, DO PRZEKAZANIA W RAMACH REZERWY DO UŻYTKOWANIA DROGI 10%</t>
  </si>
  <si>
    <t>5.5.11</t>
  </si>
  <si>
    <t>Nawierzchnie z kostki betonowej (k.grafitowego ) 10x10cm o grubości 8 cm na podsypce cementowo-piaskowej gr. 3cm</t>
  </si>
  <si>
    <t>5.5.12</t>
  </si>
  <si>
    <t>Nawierzchnie z kostki betonowej łupanej* (k. grafitowego ) 10x10cm o grubości 8 cm na podsypce cementowo-piaskowej gr. 3cm, DO PRZEKAZANIA W RAMACH REZERWY DO UŻYTKOWANIA DROGI 10%</t>
  </si>
  <si>
    <t>Razem dział: Nawierzchnia z kostki brukowej betonowej</t>
  </si>
  <si>
    <t>5.6</t>
  </si>
  <si>
    <t>D 05.03.26g</t>
  </si>
  <si>
    <t>Połączenie nowej konstrukcji nawierzchni z nawierzchnią istniejącą</t>
  </si>
  <si>
    <t>5.6.1</t>
  </si>
  <si>
    <t>D 05.03.26g
D-05.03.11.</t>
  </si>
  <si>
    <t>Wykonanie połączenia nowej konstrukcji nawierzchni z nawierzchnią istniejącą geosiatką zbrojeniową szerokości min. 1,0 m wraz z frezowaniem i ułożeniem nowej warstwy ścieralnej</t>
  </si>
  <si>
    <t>Razem dział: Wykonanie połączenia nowej konstrukcji nawierzchni z nawierzchnią istniejącą</t>
  </si>
  <si>
    <t>Razem dział: Nawierzchnie</t>
  </si>
  <si>
    <t>6.</t>
  </si>
  <si>
    <t>D 07.00.00</t>
  </si>
  <si>
    <t>OZNAKOWANIE DRÓG I URZĄDZENIA BEZPIECZEŃSTWA RUCHU</t>
  </si>
  <si>
    <t>6.1</t>
  </si>
  <si>
    <t>D 07.01.01.</t>
  </si>
  <si>
    <t>OZNAKOWANIE POZIOME.</t>
  </si>
  <si>
    <t>6.1.1</t>
  </si>
  <si>
    <t>Likwidacja istniejącego oznakowania poziomego technologią waterjet + powierzchniowe zamknięcie</t>
  </si>
  <si>
    <t>m2</t>
  </si>
  <si>
    <t>6.1.2</t>
  </si>
  <si>
    <t>Ręczne malowanie lini segregacyjnych i krawędziowych ciągłych na jezdni (grubowarstwowe, chemoutwardzalne, 2,5mm 5kg/m2)</t>
  </si>
  <si>
    <t>6.1.3</t>
  </si>
  <si>
    <t>Ręczne malowanie lini segregacyjnych i krawędziowych przerywanych na jezdni (grubowarstwowe, chemoutwardzalne, 2,5mm 5kg/m2)</t>
  </si>
  <si>
    <t>6.1.4</t>
  </si>
  <si>
    <t>Mechaniczne malowanie lini na skrzyżowaniach i przejściach dla pieszych  (grubowarstwowe, chemoutwardzalne, 2,5mm 5kg/m2)</t>
  </si>
  <si>
    <t>6.1.5</t>
  </si>
  <si>
    <t>Ręczne malowanie strzałek i innych symboli (grubowarstwowe, chemoutwardzalne, 2,5mm 5kg/m2)</t>
  </si>
  <si>
    <t>6.1.6</t>
  </si>
  <si>
    <t>Oznakowanie poziome jezdni-powierzchni ścieżek rowerowych na jezdniach-malowane: mechanicznie-malowanie powierzchni ścieżek rowerowych na jezdniach-kolor czerwony z masy spray-plastik 1mm 1,5kg/m2 chemoutwardzalna (cena za robociznę,sprzęt i materiał)</t>
  </si>
  <si>
    <t>Razem dział: Oznakowanie poziome</t>
  </si>
  <si>
    <t>6.2</t>
  </si>
  <si>
    <t>D 07.02.01</t>
  </si>
  <si>
    <t>OZNAKOWANIE PIONOWE.</t>
  </si>
  <si>
    <t>6.2.1</t>
  </si>
  <si>
    <t>D 07.02.01.</t>
  </si>
  <si>
    <t>Rozebranie słupków do tablic znaków drogowych</t>
  </si>
  <si>
    <t>szt.</t>
  </si>
  <si>
    <t>6.2.2</t>
  </si>
  <si>
    <t>Zdjęcie niepodświetlonych tablic znaków drogowych (zakazu, nakazu, ostrzegawczych, informacyjnych)</t>
  </si>
  <si>
    <t>6.2.3</t>
  </si>
  <si>
    <t>Słupki do znaków drogowych z kotwicą do zabetonowania: z rur stalowych o śr. 70 mm</t>
  </si>
  <si>
    <t>6.2.4</t>
  </si>
  <si>
    <t>Przymocowanie niepodświetlonych znaków drogowych znaki zakazu, nakazu, ostrzegawcze, informacyjne: tablice o powierzchni do 0,30 m2- tablice znaków wielkości S - średnie z folią odblaskową 2 generacji (znak typu A)</t>
  </si>
  <si>
    <t>6.2.5</t>
  </si>
  <si>
    <t>Przymocowanie niepodświetlonych znaków drogowych znaki zakazu, nakazu, ostrzegawcze, informacyjne: tablice o powierzchni do 0,30 m2- tablice znaków wielkości MI - mini z folią odblaskową 2 generacji (znak typu B)</t>
  </si>
  <si>
    <t>6.2.6</t>
  </si>
  <si>
    <t>Przymocowanie niepodświetlonych znaków drogowych znaki zakazu, nakazu, ostrzegawcze, informacyjne: tablice o powierzchni do 0,30 m2- tablice znaków wielkości S - średnie z folią odblaskową 2 generacji (znak typu B)</t>
  </si>
  <si>
    <t>6.2.7</t>
  </si>
  <si>
    <t>Przymocowanie niepodświetlonych znaków drogowych znaki zakazu, nakazu, ostrzegawcze, informacyjne: tablice o powierzchni do 0,30 m2- tablice znaków wielkości S - średnie z folią odblaskową 2 generacji (znak B-43,B-44)</t>
  </si>
  <si>
    <t>6.2.8</t>
  </si>
  <si>
    <t>Przymocowanie niepodświetlonych znaków drogowych znaki zakazu, nakazu, ostrzegawcze, informacyjne: tablice o powierzchni do 0,30 m2- tablice znaków wielkości MI - mini z folią odblaskową 2 generacji (znak typu C)</t>
  </si>
  <si>
    <t>6.2.9</t>
  </si>
  <si>
    <t>Przymocowanie niepodświetlonych znaków drogowych znaki zakazu, nakazu, ostrzegawcze, informacyjne: tablice o powierzchni do 0,30 m2- tablice znaków wielkości S - średnie z folią odblaskową 2 generacji (znak typu C)</t>
  </si>
  <si>
    <t>6.2.10</t>
  </si>
  <si>
    <t>Przymocowanie niepodświetlonych znaków drogowych znaki zakazu, nakazu, ostrzegawcze, informacyjne: tablice o powierzchni do 0,30 m2- tablice znaków wielkości MI [400mm x 400mm]  - mini z folią odblaskową 2 generacji (znak typu D)</t>
  </si>
  <si>
    <t>6.2.11</t>
  </si>
  <si>
    <t>Przymocowanie niepodświetlonych znaków drogowych znaki zakazu, nakazu, ostrzegawcze, informacyjne: tablice o powierzchni do 0,30 m2- tablice znaków wielkości S [600mm x 600mm] - średnie z folią odblaskową 2 generacji (znak typu D)</t>
  </si>
  <si>
    <t>6.2.12</t>
  </si>
  <si>
    <t>Przymocowanie niepodświetlonych znaków drogowych znaki zakazu, nakazu, ostrzegawcze, informacyjne: tablice o powierzchni do 0,30 m2- tablice znaków wielkości M - mini z folią odblaskową 2 generacji (znak D-40,D-41)</t>
  </si>
  <si>
    <t>6.2.13</t>
  </si>
  <si>
    <t>Przymocowanie niepodświetlonych znaków drogowych znaki zakazu, nakazu, ostrzegawcze, informacyjne: tablice o powierzchni do 0,30 m2- tablice znaków wielkości S [600mm x 300mm] - średnie z folią odblaskową 2 generacji (tabliczka T-22)</t>
  </si>
  <si>
    <t>6.2.14</t>
  </si>
  <si>
    <t>Przymocowanie niepodświetlonych znaków drogowych znaki zakazu, nakazu, ostrzegawcze, informacyjne: tablice o powierzchni do 0,30 m2- tablice znaków wielkości S - średnie z folią odblaskową 2 generacji (znak F-6)</t>
  </si>
  <si>
    <t>6.2.15</t>
  </si>
  <si>
    <t>Przymocowanie niepodświetlonych znaków drogowych znaki zakazu, nakazu, ostrzegawcze, informacyjne: tablice o powierzchni do 0,30 m2- tablice znaków wielkości S - średnie z folią odblaskową 2 generacji (znak F-10)</t>
  </si>
  <si>
    <t>6.2.16</t>
  </si>
  <si>
    <t>Przymocowanie niepodświetlonych znaków drogowych znaki zakazu, nakazu, ostrzegawcze, informacyjne: tablice o powierzchni do 0,30 m2- tablice znaków wielkości S - średnie z folią odblaskową 2 generacji (znak F-11)</t>
  </si>
  <si>
    <t>6.2.17</t>
  </si>
  <si>
    <t>Przymocowanie niepodświetlonych znaków drogowych znaki zakazu, nakazu, ostrzegawcze, informacyjne: tablice o powierzchni do 0,30 m2 (tabliczka T-O)</t>
  </si>
  <si>
    <t>6.2.18</t>
  </si>
  <si>
    <t>Przymocowanie niepodświetlonych znaków drogowych znaki zakazu, nakazu, ostrzegawcze, informacyjne: tablice o powierzchni do 0,30 m2 (tabliczka T-3a)</t>
  </si>
  <si>
    <t>6.2.19</t>
  </si>
  <si>
    <t>Przymocowanie niepodświetlonych znaków drogowych znaki zakazu, nakazu, ostrzegawcze, informacyjne: tablice o powierzchni do 0,30 m2 (tabliczka T-8)</t>
  </si>
  <si>
    <t>6.2.20</t>
  </si>
  <si>
    <t>Przymocowanie niepodświetlonych znaków drogowych znaki zakazu, nakazu, ostrzegawcze, informacyjne: tablice o powierzchni do 0,30 m2 (tabliczka T-12)</t>
  </si>
  <si>
    <t>6.2.21</t>
  </si>
  <si>
    <t>Przymocowanie niepodświetlonych znaków drogowych znaki zakazu, nakazu, ostrzegawcze, informacyjne: tablice o powierzchni do 0,30 m2 (tabliczka T-27)</t>
  </si>
  <si>
    <t>6.2.22</t>
  </si>
  <si>
    <t>Przymocowanie niepodświetlonych znaków drogowych znaki zakazu, nakazu, ostrzegawcze, informacyjne: tablice o powierzchni do 0,30 m2 (tabliczka T-29)</t>
  </si>
  <si>
    <t>6.2.23</t>
  </si>
  <si>
    <t>Przymocowanie niepodświetlonych znaków drogowych znaki zakazu, nakazu, ostrzegawcze, informacyjne: tablice o powierzchni do 0,30 m2 (tabliczka T-30)</t>
  </si>
  <si>
    <t>6.2.24</t>
  </si>
  <si>
    <t>Słupki przeszkodowe U-4b</t>
  </si>
  <si>
    <t>6.2.25</t>
  </si>
  <si>
    <t>Słupki przeszkodowe U-5a</t>
  </si>
  <si>
    <t>6.2.26</t>
  </si>
  <si>
    <t>Słupki przeszkodowe U-24</t>
  </si>
  <si>
    <t>6.2.27</t>
  </si>
  <si>
    <t>Separator U-25b (dostarczenie słupka i montaż)</t>
  </si>
  <si>
    <t>6.2.28</t>
  </si>
  <si>
    <t>Tablice kierunkowo-dojazdowe (SIM)</t>
  </si>
  <si>
    <t>6.2.29</t>
  </si>
  <si>
    <t xml:space="preserve">Znaki drogowskazowe SIM </t>
  </si>
  <si>
    <t>6.2.30</t>
  </si>
  <si>
    <t>Konstrukcje wsporcze kratownicowe do znaków SIM (tablice kierunkowodojazdowe)</t>
  </si>
  <si>
    <t>6.2.31</t>
  </si>
  <si>
    <t>Słupki do znaków SIM (tablice nazw ulic)</t>
  </si>
  <si>
    <t>Razem dział: Oznakowanie pionowe</t>
  </si>
  <si>
    <t>Razem dział: OZNAKOWANIE DRÓG I URZĄDZENIA BEZPIECZEŃSTWA RUCHU</t>
  </si>
  <si>
    <t>D 08.00.00</t>
  </si>
  <si>
    <t>ELEMENTY ULIC</t>
  </si>
  <si>
    <t>7.1</t>
  </si>
  <si>
    <t>D 08.01.02a</t>
  </si>
  <si>
    <t>Ustawienie krawężników kamiennych.</t>
  </si>
  <si>
    <t>7.1.1</t>
  </si>
  <si>
    <t>Ustawienie krawężników kamiennych o wymiarach 20x30cm  z wykonaniem ław betonowych z oporem z betonu C12/15</t>
  </si>
  <si>
    <t>7.1.2</t>
  </si>
  <si>
    <t>Ustawienie krawężników kamiennych o wymiarach 20x30cm  z wykonaniem ław betonowych z oporem z betonu C12/15, DO PRZEKAZANIA W RAMACH REZERWY DO UŻYTKOWANIA DROGI 10%</t>
  </si>
  <si>
    <t>7.1.3</t>
  </si>
  <si>
    <t>Ustawienie krawężników kamiennych o wymiarach 15x30cm  z wykonaniem ław betonowych z oporem z betonu C12/15</t>
  </si>
  <si>
    <t>7.1.4</t>
  </si>
  <si>
    <t>Ustawienie krawężników kamiennych o wymiarach 15x30cm  z wykonaniem ław betonowych z oporem z betonu C12/15 DO PRZEKAZANIA W RAMACH REZERWY DO UŻYTKOWANIA DROGI 10%</t>
  </si>
  <si>
    <t>7.1.5</t>
  </si>
  <si>
    <t xml:space="preserve">Ustawienie oporników kamiennych o wymiarach 15x25cm  z wykonaniem ław betonowych z oporem z betonu C12/15 </t>
  </si>
  <si>
    <t>7.1.6</t>
  </si>
  <si>
    <t>Ustawienie oporników kamiennych o wymiarach 15x25cm  z wykonaniem ław betonowych z oporem z betonu C12/15 DO PRZEKAZANIA W RAMACH REZERWY DO UŻYTKOWANIA DROGI 10%</t>
  </si>
  <si>
    <t>7.1.7</t>
  </si>
  <si>
    <t xml:space="preserve">Ustawienie oporników kamiennych o wymiarach 20x30cm  z wykonaniem ław betonowych z oporem z betonu C12/15 </t>
  </si>
  <si>
    <t>7.1.8</t>
  </si>
  <si>
    <t>Ustawienie oporników kamiennych o wymiarach 20x30cm   z wykonaniem ław betonowych z oporem z betonu C12/15 DO PRZEKAZANIA W RAMACH REZERWY DO UŻYTKOWANIA DROGI 10%</t>
  </si>
  <si>
    <t>7.1.9</t>
  </si>
  <si>
    <t xml:space="preserve">Ustawienie oporników kamiennych o wymiarach 10x30cm  z wykonaniem ław betonowych z oporem z betonu C12/15 </t>
  </si>
  <si>
    <t>7.1.10</t>
  </si>
  <si>
    <t>Ustawienie oporników kamiennych o wymiarach 10x30cm  z wykonaniem ław betonowych z oporem z betonu C12/15 DO PRZEKAZANIA W RAMACH REZERWY DO UŻYTKOWANIA DROGI 10%</t>
  </si>
  <si>
    <t>Razem dział: Krawężniki kamienne</t>
  </si>
  <si>
    <t>7.2</t>
  </si>
  <si>
    <t>D 08.02.01</t>
  </si>
  <si>
    <t>Chodniki ( z płyt wskaźnikowych,  płyt granitowych)</t>
  </si>
  <si>
    <t>7.2.1</t>
  </si>
  <si>
    <t>D 08.02.01a</t>
  </si>
  <si>
    <t>Wykonanie nawierzchni chodników z płyt wskaźnikowych betonowych 30x30cm - typu kierunkowego</t>
  </si>
  <si>
    <t>7.2.2</t>
  </si>
  <si>
    <t>Wykonanie nawierzchni chodników z płyt wskaźnikowych betonowych 30x30cm - typu kierunkowego DO PRZEKAZANIA W RAMACH REZERWY DO UŻYTKOWANIA DROGI 10%</t>
  </si>
  <si>
    <t>7.2.3</t>
  </si>
  <si>
    <t>Wykonanie nawierzchni chodników z płyt wskaźnikowych betonowych 30x30cm - typu ostrzegawczego</t>
  </si>
  <si>
    <t>Wykonanie nawierzchni chodników z płyt wskaźnikowych betonowych 30x30cm - typu ostrzegawczego DO PRZEKAZANIA W RAMACH REZERWY DO UŻYTKOWANIA DROGI 10%</t>
  </si>
  <si>
    <t>7.2.4</t>
  </si>
  <si>
    <t>Wykonanie nawierzchni chodników z płyt wskaźnikowych betonowych 30x30cm - typu "pole uwagi"</t>
  </si>
  <si>
    <t>7.2.5</t>
  </si>
  <si>
    <t>Wykonanie nawierzchni chodników z płyt wskaźnikowych betonowych 30x30cm - typu "pole uwagi" DO PRZEKAZANIA W RAMACH REZERWY DO UŻYTKOWANIA DROGI 10%</t>
  </si>
  <si>
    <t>7.2.6</t>
  </si>
  <si>
    <t>D 08.02.01b</t>
  </si>
  <si>
    <t>Wykonanie nawierzchni chodników z płyt wskaźnikowych kamiennych 30x30cm - typu kierunkowego</t>
  </si>
  <si>
    <t>7.2.7</t>
  </si>
  <si>
    <t>Wykonanie nawierzchni chodników z płyt wskaźnikowych kamiennych 30x30cm - typu kierunkowego DO PRZEKAZANIA W RAMACH REZERWY DO UŻYTKOWANIA DROGI 10%</t>
  </si>
  <si>
    <t>7.2.8</t>
  </si>
  <si>
    <t>Wykonanie nawierzchni chodników z płyt wskaźnikowych kamiennych 30x30cm - typu ostrzegawczego</t>
  </si>
  <si>
    <t>7.2.9</t>
  </si>
  <si>
    <t>Wykonanie nawierzchni chodników z płyt wskaźnikowych kamiennych 30x30cm - typu ostrzegawczego DO PRZEKAZANIA W RAMACH REZERWY DO UŻYTKOWANIA DROGI 10%</t>
  </si>
  <si>
    <t>7.2.10</t>
  </si>
  <si>
    <t>Wykonanie nawierzchni chodników z płyt wskaźnikowych kamiennych 30x30cm - typu "pole uwagi"</t>
  </si>
  <si>
    <t>7.2.11</t>
  </si>
  <si>
    <t>Wykonanie nawierzchni chodników z płyt wskaźnikowych kamiennych 30x30cm - typu "pole uwagi" DO PRZEKAZANIA W RAMACH REZERWY DO UŻYTKOWANIA DROGI 10%</t>
  </si>
  <si>
    <t>Razem dział: Nawierzchnie chodników</t>
  </si>
  <si>
    <t>7.3</t>
  </si>
  <si>
    <t>D 08.02.07a</t>
  </si>
  <si>
    <t>REMONT ELEMENTÓW ULIC</t>
  </si>
  <si>
    <t>Roboty drogowe utrzymaniowe</t>
  </si>
  <si>
    <t>7.3.1</t>
  </si>
  <si>
    <t>Remont cząstkowy nawierzchni z kostki kamiennej na podsypce piaskowej z wypełnieniem spoin piaskiem</t>
  </si>
  <si>
    <t>7.3.2</t>
  </si>
  <si>
    <t>Remont cząstkowy nawierzchni z kostki betonowej na podsypce piaskowej z wypełnieniem spoin piaskiem</t>
  </si>
  <si>
    <t>Razem dział: Remont cząstkowy chodnika z kostki kamiennej</t>
  </si>
  <si>
    <t>7.4</t>
  </si>
  <si>
    <t>D 08.03.01</t>
  </si>
  <si>
    <t>BETONOWE OBRZEŻA CHODNIKOWE.</t>
  </si>
  <si>
    <t>7.4.1</t>
  </si>
  <si>
    <t>D 08.03.01.</t>
  </si>
  <si>
    <t>Obrzeża betonowe o wymiarach 30x8 cm na podsypce cementowo-piaskowej i ławie betonowej z oporem z betonu C12/15</t>
  </si>
  <si>
    <t>7.4.2</t>
  </si>
  <si>
    <t>Obrzeża betonowe o wymiarach 30x8 cm na podsypce cementowo-piaskowej i ławie betonowej z oporem z betonu C12/15 DO PRZEKAZANIA W RAMACH REZERWY DO UŻYTKOWANIA DROGI 10%</t>
  </si>
  <si>
    <t>Razem dział: Betonowe obrzeża chodnikowe</t>
  </si>
  <si>
    <t>7.5</t>
  </si>
  <si>
    <t>D.08.05.03</t>
  </si>
  <si>
    <t>ŚCIEKI (Z PREFABRYKOWANYCH ELEMENTÓW BETONOWYCH, KLINKIEROWYCH, Z KOSTKI KAMIENNEJ, Z BRUKOWCA, Z PŁYT CHODNIKOWYCH)</t>
  </si>
  <si>
    <t>Ułożenie ścieku z kostki kamiennej o szerokości 25cm na podsypce cementowo- wraz z ławą betonową C12/15</t>
  </si>
  <si>
    <t>D.08.07.01b</t>
  </si>
  <si>
    <t>Urządzenia do ograniczania prędkości pojazdów</t>
  </si>
  <si>
    <t>7.5.1</t>
  </si>
  <si>
    <t>Urządzenia do ograniczania prędkości pojazdów - próg sinosuidalny PREFABRYKOWANY</t>
  </si>
  <si>
    <t>Razem dział: Ścieki (prafabrykowanych elementów betonowych, klinkierowych, z kostki kamiennej, z brukowca, z płyt chodnikowych)</t>
  </si>
  <si>
    <t>Razem dział: ELEMENTY ULIC</t>
  </si>
  <si>
    <t>RAZEM NETTO</t>
  </si>
  <si>
    <t>x</t>
  </si>
  <si>
    <t>Ochrona istniejącycj drzew w okresie budowy                                                               CPV: Usunięcie drzew i krzewów</t>
  </si>
  <si>
    <t>Zdjęcie warstwy humusu                                                                                                             CPV: Roboty w zakresie usuwania gleby</t>
  </si>
  <si>
    <t>Wykonanie wykopów                                                                                                                     CPV: Roboty w zakresie usuwania gleby</t>
  </si>
  <si>
    <t xml:space="preserve">Wykonanie nasypów                                                                                                                  CPV: Roboty w zakresie usuwania gleby </t>
  </si>
  <si>
    <t>Razem dział: Budowa odwodnienia liniowego</t>
  </si>
  <si>
    <t>Razem dział: KANALIZACJA DESZCZOWA</t>
  </si>
  <si>
    <t>1</t>
  </si>
  <si>
    <t>ROBOTY ROZBIÓRKOWE</t>
  </si>
  <si>
    <t>Nawierzchnia drogowa</t>
  </si>
  <si>
    <t>1
d.1.1</t>
  </si>
  <si>
    <t>D.01.02.05</t>
  </si>
  <si>
    <t>t</t>
  </si>
  <si>
    <t>2
d.1.1</t>
  </si>
  <si>
    <t>3
d.1.1</t>
  </si>
  <si>
    <t>4
d.1.1</t>
  </si>
  <si>
    <t>Nawierzchnia torowa</t>
  </si>
  <si>
    <t>7
d.1.2</t>
  </si>
  <si>
    <t>mtp</t>
  </si>
  <si>
    <t>Peron</t>
  </si>
  <si>
    <t>11
d.1.3</t>
  </si>
  <si>
    <t>10
d.1.3</t>
  </si>
  <si>
    <t>Razem dział: ROBOTY ROZBIÓRKOWE</t>
  </si>
  <si>
    <t>Mechaniczne profilowanie i zagęszczenie podłoża pod warstwy konstrukcyjne nawierzchni w gruncie kat. I-IV</t>
  </si>
  <si>
    <t>Razem poddział: Nawierzchnia drogowa</t>
  </si>
  <si>
    <t>Razem poddział: Nawierzchnia torowa</t>
  </si>
  <si>
    <t>Razem poddział: Peron</t>
  </si>
  <si>
    <t>Razem poddział: Roboty ziemne</t>
  </si>
  <si>
    <t>ODWODNIENIE</t>
  </si>
  <si>
    <t>D.03.02.02</t>
  </si>
  <si>
    <t>Warstwa wzmacniająca grunt pod warstwy technologiczne z geowłókniny o szer. 3,2 m - wyłożenie rowka pod przewody drenarskie</t>
  </si>
  <si>
    <t>Podłoża pod przewody drenarskie i kanały z materiałów sypkich grubości 10 cm</t>
  </si>
  <si>
    <t>Podłoża pod studnie drenarskie z materiałów sypkich grubości 15 cm</t>
  </si>
  <si>
    <t>Kanały z rur pełnych o średnicy nominalnej 150/160 mm w odcinkach prostych łączonych kielichowo na wykonanej podsypce</t>
  </si>
  <si>
    <t>Kanały z rur pełnych o średnicy nominalnej 200 mm w odcinkach prostych na wykonanej podsypce</t>
  </si>
  <si>
    <t>Drenaż z rur PP o ściance profilowanej o średnicy 160 mm w odcinkach prostych łączonych kielichowo na wykonanej podsypce</t>
  </si>
  <si>
    <t>Wykonanie podłączenia przewodów z rur o śr. 160 mm do studzienek drenarskich z rury karbowanej PVC o śr. 425 mm za pomocą wkładek "in situ"</t>
  </si>
  <si>
    <t>szt</t>
  </si>
  <si>
    <t>Wykonanie podłączenia przewodów z rur pełnych z PP o śr. 200 mm do studzienek drenarskich z rury karbowanej PVC o śr. 425 mm za pomocą wkładek "in situ"</t>
  </si>
  <si>
    <t>Wykonanie podłączenia przewodów z rur pełnych z PP o śr. 160 mm do studzienek przelotowych z rury karbowanej PVC o śr. 600 mm za pomocą wkładek "in situ"</t>
  </si>
  <si>
    <t>Wykonanie podłączenia przewodów z rur pełnych z PP o śr. 200 mm do studzienek przelotowych z rury karbowanej PVC o śr. 600 mm za pomocą wkładek "in situ"</t>
  </si>
  <si>
    <t>Ręczne zasypywanie rowów w gruncie kat. III (drenaż i kanały) [M - żwir płukany = 1,22 m3/m3]</t>
  </si>
  <si>
    <t>Zasypanie wykopu wokół studzienek drenarskich z PVC średnicy 425 mm i 600 mm [M = piasek 1,22 m3/m3]</t>
  </si>
  <si>
    <t>Razem poddział: Odwodnienie</t>
  </si>
  <si>
    <t>Razem dział: ODWODNIENIE</t>
  </si>
  <si>
    <t>PODBUDOWA</t>
  </si>
  <si>
    <t>D.04.05.01</t>
  </si>
  <si>
    <t>D.04.04.02</t>
  </si>
  <si>
    <t>D.04.04.04</t>
  </si>
  <si>
    <t>Wykonanie podbudowy z tłucznia 31,5/50 mm z zagęszczeniem walcem w torowiskach bez podkładów</t>
  </si>
  <si>
    <t>Razem poddział: TOR KLASYCZNY</t>
  </si>
  <si>
    <t>D.04.04.01</t>
  </si>
  <si>
    <t>Warstwa mrozoochronna z kruszywa naturalnego - warstwa dolna o grubości po zagęszczeniu 20 cm</t>
  </si>
  <si>
    <t>Wykonanie stabilizacji cementem C5/6 z gotowej masy z zagęszczeniem mechanicznym gr. warstwy 15 cm</t>
  </si>
  <si>
    <t>Razem poddział: TOR NA PŁYCIE PREFABRYKOWANEJ</t>
  </si>
  <si>
    <t>Razem poddział : TOR NA PŁYCIE IN SITU</t>
  </si>
  <si>
    <t>Razem dział: PODŁOŻE O NOŚNOŚCI G4</t>
  </si>
  <si>
    <t>Razem poddział : TOR NA PŁYCIE PREFABRYKOWANEJ</t>
  </si>
  <si>
    <t>Razem dział: PODŁOŻE O NOŚNOŚCI G1</t>
  </si>
  <si>
    <t>D.04.06.03</t>
  </si>
  <si>
    <t>Warstwa przeciwspękaniowa pod warstwy betonowe</t>
  </si>
  <si>
    <t>D.04.06.01b</t>
  </si>
  <si>
    <t>Podkład betonowy - warstwa wyrównawcza C12/15 pod płyty prefabrykowane i in situ przeciętnej gr. 0,10 m - z użyciem pompy do betonu</t>
  </si>
  <si>
    <t>Warstwa wibroizolacyjna z mat poliuretanowych o częściowo zamknietych porach gr. 25 mm; pod płytą prefabrykowaną torową i pod płytą in situ</t>
  </si>
  <si>
    <t>Warstwa ochronna z folii budowlanej gr. 0,3 mm pod płytą in situ</t>
  </si>
  <si>
    <t>T.11.10.03</t>
  </si>
  <si>
    <t>Kompleksowe wytworzenie szczeliny pomiędzy obramowaniem a płytami prefabrykowanymi i in situ</t>
  </si>
  <si>
    <t>D.05.03.04a</t>
  </si>
  <si>
    <t>Wypełnienie szczelin pionowych pomiędzy płytami prefabrykowanymi i in situ masą poliuretanową oraz obramowaniem</t>
  </si>
  <si>
    <t>Razem poddział : ROBOTY WSPÓLNE</t>
  </si>
  <si>
    <t>Deskowanie tradycyjne płyt podtorowych betonowych - przyjęto deskowanie na  jedną płytę o obwodzie pomiędzy 41 a 80 mertów lub mniejsze płyty o łącznym obwodzie do 80 m.</t>
  </si>
  <si>
    <t>Betonowanie płyt podtorowych wysokości 0,30 m w deskowaniu systemowym drobnowymiarowym z transportem betonu C35/45 pompą</t>
  </si>
  <si>
    <t>Betonowanie płyt podtorowych zbrojonych wysokości 0,38 m w deskowaniu systemowym drobnowymiarowym z transportem betonu C35/45 pompą</t>
  </si>
  <si>
    <t>B 05.00.00</t>
  </si>
  <si>
    <t>Zbrojenie konstrukcji monolitycznych prętami stalowymi, okrągłymi, gładkimi o śr. Do 14 mm - śr. 8 mm</t>
  </si>
  <si>
    <t>Zbrojenie konstrukcji monolitycznych prętami stalowymi, okrągłymi, gładkimi o śr. 14-20 mm - ustawienie koryt stalowych</t>
  </si>
  <si>
    <t>Razem poddział : PŁYTA PODTOROWA IN SITU</t>
  </si>
  <si>
    <t>T.11.10.07</t>
  </si>
  <si>
    <t>Prefabrykowane płyty torowe gr. 0,40 m układane w torowisku tramwajowym</t>
  </si>
  <si>
    <t>Razem poddział : PŁYTA TOROWA PREFABRYKOWANA</t>
  </si>
  <si>
    <t>Razem dział: PODBUDOWA GÓRNA</t>
  </si>
  <si>
    <t>Razem dział: PODBUDOWA</t>
  </si>
  <si>
    <t>T.11.10.02</t>
  </si>
  <si>
    <t>Układanie torów szer. 1435 mm z szyn tramwajowych w gat. stali R260 z przymocowaniem pośrednim do podkładów strunobetonowych uzbrojonych na bazie; bez spawania szyn</t>
  </si>
  <si>
    <t>Układanie torów szer. 1435 mm z szyn tramwajowych w gat. stali R290GHT lub R290V z przymocowaniem pośrednim do podkładów strunobetonowych uzbrojonych na bazie; bez spawania szyn</t>
  </si>
  <si>
    <t>Ręczna regulacja położenia torów o szer. 1435 mm na podkładach strunobetonowych</t>
  </si>
  <si>
    <t>Ręczne wykonanie zasypki z tłucznia</t>
  </si>
  <si>
    <t>Razem poddział : TOR KLASYCZNY</t>
  </si>
  <si>
    <t>Tor klasyczny</t>
  </si>
  <si>
    <t>Tor na płycie in situ</t>
  </si>
  <si>
    <t>Podłoże o nośności G4</t>
  </si>
  <si>
    <t>Podłoże o nośności G1</t>
  </si>
  <si>
    <t>Tor na płycie prefabrykowanej</t>
  </si>
  <si>
    <t>Podbudowa górna</t>
  </si>
  <si>
    <t>Roboty wspólne</t>
  </si>
  <si>
    <t>Płyta podtorowa in situ</t>
  </si>
  <si>
    <t>Płyta torowa prefabrykowana</t>
  </si>
  <si>
    <t>Budowa toru</t>
  </si>
  <si>
    <t>Tor w kanale szynowym (kanał stalowy, płyta prefabrykowana)</t>
  </si>
  <si>
    <t>Układanie torów w korytach stalowych i płytach prefabrykowanych z szyn tramwajowych w gat. stali R260, bez spawania</t>
  </si>
  <si>
    <t>Układanie torów w płytach prefabrykowanych z szyn tramwajowych w gat. stali R290GHT lub R290V, bez spawania</t>
  </si>
  <si>
    <t>Układanie przyrzadów wyrównawczych z szyn tramwajowych w torze na płycie betonowej</t>
  </si>
  <si>
    <t>Ręczna regulacja położenia torów o szer. 1435 mm bez podkładów</t>
  </si>
  <si>
    <t>Wypełnianie komór szynowych wkładkami betonowymi</t>
  </si>
  <si>
    <t>Wykonanie ciągłego sprężystego podlewu pod szynami z mas na bazie poliuretanu o szer. 22 cm i gr 2 cm umeszczonymi w korytach stalowych (torowisko na płycie betonowej wylewanej na mokro) zgodnie z technologią wybranego producenta systemu do ciągłego sprężystego mocowania szyn [przygotowanie powierzchni betonowych i stalowych oraz ich zagruntowanie, wykonanie podlewu podszynowego - użyte materiały do gruntowania i wykonania zalewy muszą być kompatybilne (tego samego wybranego producenta), muszą posiadać aktualną Krajową Ocenę Techniczną]</t>
  </si>
  <si>
    <t>Wypełnienie szczelin pomiędzy szynami a nawierzchnią drogową o wymiarach (2,5x6+14,5x2+4x3+13x2 cm) masą na bazie poliuretanu [obustronnie od strony głowy i listwy szyny dla dwóch toków szynowych]</t>
  </si>
  <si>
    <t>Wykonanie ciągłego sprężystego podlewu pod szynami z mas na bazie poliuretanu o szer. 22 cm i gr 2 cm (pow. 0,0047 m2) w torowisku na płycie betonowej prefabrykowanej zgodnie z technologią wybranego producenta systemu do ciągłego sprężystego mocowania szyn [przygotowanie powierzchni betonowych i stalowych oraz ich zagruntowanie, wykonanie podlewu podszynowego - użyte materiały do gruntowania i wykonania zalewy muszą być kompatybilne (tego samego wybranego producenta), muszą posiadać Krajową Ocenę Techniczną]</t>
  </si>
  <si>
    <t>Wypełnienie szczelin pionowych pomiędzy szynami a ściankami kanału szynowego o powierzchni 0,0093 m2 x 2 masą na bazie poliuretanu [obustronnie od strony głowy i listwy szyny dla dwóch toków szynowych] zgodnie z technologią wybranego producenta systemu do ciągłego sprężystego mocowania szyn [przygotowanie powierzchni betonowych i stalowych oraz ich zagruntowanie, wykonanie podlewu podszynowego - użyte materiały do gruntowania i wykonania zalewy muszą być kompatybilne (tego samego wybranego producenta), muszą posiadać Krajową Ocenę Techniczną]</t>
  </si>
  <si>
    <t>Razem poddział: Tor w kanale szynowym (kanał stalowy, płyta prefabrykowana)</t>
  </si>
  <si>
    <t>6.3</t>
  </si>
  <si>
    <t>87
d.6.3</t>
  </si>
  <si>
    <t>Układanie torów szer. 1435 mm z szyn tramwajowych w gat. stali R260 na kanałach przeglądowych - montaż przytwierdzenia K do płyty in situ - bez spawania</t>
  </si>
  <si>
    <t>Układanie torów szer. 1435 mm z szyn tramwajowych w gat. stali R290GHT lub R290V na kanałach przeglądowych - montaż przytwierdzenia typu K do płyt in situ - bez spawania</t>
  </si>
  <si>
    <t>Układanie rozjazdów dwutorowych podwójnych na podkładach z krzyżownicami blokowymi i końcówkami z szyn blokowych o szerokości toru 1435 mm - montaż przytwierdzenia typu K do płyty in situ</t>
  </si>
  <si>
    <t>Układanie skrzyżowań blokowych o szerokości toru 1435 mm na podkładach z końcówkami z szyn blokowych - kąt 90 st. - montaż przytwierdzenia typu K do płyty in situ</t>
  </si>
  <si>
    <t>Regulacja położenia rozjazdów i skrzyżowań o szer.toru 1435 mm bez podkładów</t>
  </si>
  <si>
    <t>Wiercenie otworów o śr. 32 mm w płytach in situ wiertnicami diamentowymi na głebokość do 15 cm</t>
  </si>
  <si>
    <t>Obsadzenie kotew fi 24 mm dł. &gt;= 250 mm na diaelektryczny klej na bazie żywic epoksydowych</t>
  </si>
  <si>
    <t>Montaż podkładki żebrowej, pierścieni podwójnie sprężystych fi  25 mm (Pds 25a) oraz nakrętki stopową M24 na kotwach z osłoną przytwierdzenia</t>
  </si>
  <si>
    <t>Mechaniczne dokręcanie nakrętek na kotwach zakrętarką spalinową z ustawianym momentem zakręcania</t>
  </si>
  <si>
    <t>Wykonanie zapory z betonu pod podlew podszynowy</t>
  </si>
  <si>
    <t>Wykonanie punktowego sprężystego podlewu pod szynami z mas na bazie poliuretanu o szer. 40 cm, długości 16 cm i gr 2 cm w torowisku na płycie betonowej wylewanej na mokro zgodnie z technologią wybranego producenta systemu do punktowego sprężystego mocowania szyn [przygotowanie powierzchni betonowych i stalowych oraz ich zagruntowanie, wykonanie podlewu punktowego - użyte materiały do gruntowania i wykonania zalewy muszą być kompatybilne (tego samego wybranego producenta), muszą posiadać aktualną Krajową Ocenę Techniczną]</t>
  </si>
  <si>
    <t>Wykonanie ciągłego sprężystego podlewu pod szynami z mas na bazie poliuretanu o szer. 22 cm i gr 2-4 cm w torowisku na płycie betonowej wylewanej na mokro zgodnie z technologią wybranego producenta systemu do ciągłego sprężystego mocowania szyn [przygotowanie powierzchni betonowych i stalowych oraz ich zagruntowanie, wykonanie podlewu podszynowego - użyte materiały do gruntowania i wykonania zalewy muszą być kompatybilne (tego samego wybranego producenta), muszą posiadać aktualną Krajową Ocenę Techniczną]</t>
  </si>
  <si>
    <t>Kompleksowe wytworzenie szczeliny pomiędzy szynami a nawierzchnią drogową [obustronnie od strony głowy i listwy szyny dla dwóch toków szynowych]</t>
  </si>
  <si>
    <t>Wypełnienie szczelin pomiędzy szynami a nawierzchnią drogową o wymiarach (2,5x6+14,5x2+4x3+13x2 cm) x 2 masą na bazie poliuretanu [obustronnie od strony głowy i listwy szyny dla dwóch toków szynowych]</t>
  </si>
  <si>
    <t>Razem poddział: Tor na płycie in situ</t>
  </si>
  <si>
    <t>6.4</t>
  </si>
  <si>
    <t>TOR - ROBOTY WSPÓLNE</t>
  </si>
  <si>
    <t>T.11.00.01</t>
  </si>
  <si>
    <t>Gięcie szyn tramwajowych przy układaniu torów w łukach o promieniu do 30 m</t>
  </si>
  <si>
    <t>Gięcie szyn tramwajowych przy układaniu torów w łukach o promieniu 30-50 m</t>
  </si>
  <si>
    <t>Spawanie metodą SRZ szyn tramwajowych</t>
  </si>
  <si>
    <t>styk.</t>
  </si>
  <si>
    <t>Montaż skrzynek odwadniających o szerokości 1435 mm</t>
  </si>
  <si>
    <t>skrzyn.</t>
  </si>
  <si>
    <t>Zakup i montaż smarownic torowych</t>
  </si>
  <si>
    <t>Zakup i montaż blach najazdowych</t>
  </si>
  <si>
    <t>Szlifowanie mechaniczne powierzchni tocznych szyn</t>
  </si>
  <si>
    <t>Razem poddział: Tor - Roboty wspólne</t>
  </si>
  <si>
    <t>Razem dział: BUDOWA TORU</t>
  </si>
  <si>
    <t>NAWIERZCHNIA DROGOWA</t>
  </si>
  <si>
    <t>D.05.03.04</t>
  </si>
  <si>
    <t>Wykonanie warstwy sczepnej na powierzchni płyty podtorowej, betonowej - warstwa grubości 2 mm na powierzchniach poziomych</t>
  </si>
  <si>
    <t>Nawierzchnia betonowa - warstwa o grubości 21 cm dylatowana, z pielęgnacją, nacięciem szczelin i zalaniem masą zalewową</t>
  </si>
  <si>
    <t>D.05.03.01</t>
  </si>
  <si>
    <t>Nawierzchnie wg Studia ADS grubości 100 mm na zaprawie mineralnej przecietnej grubości 30 mm z wypełnieniem spoin zaprawą mineralną - układ o regularnym kształcie kostek, wzor regularny, odmienne kolory</t>
  </si>
  <si>
    <t>Nawierzchnie wg Studia ADS grubości 100 mm na zaprawie mineralnej przecietnej grubości 30 mm z wypełnieniem spoin zaprawą mineralną - kostka granitowa 10x10x10 [cm]</t>
  </si>
  <si>
    <t>PERON</t>
  </si>
  <si>
    <t>D.08.01.03</t>
  </si>
  <si>
    <t>Krawężnik tramwajowo-autobusowy TA  dla peronów o wysokości 22 cm (analogia) i przyległych pochylni</t>
  </si>
  <si>
    <t>Ława pod ściankę TA, betonowa C25/30 z oporem</t>
  </si>
  <si>
    <t>Razem dział: PERON</t>
  </si>
  <si>
    <t>Razem dział: NAWIERZCHNIA DROGOWA</t>
  </si>
  <si>
    <t>DEMONTAŻ</t>
  </si>
  <si>
    <t>ET-02.00.00</t>
  </si>
  <si>
    <t>1.4</t>
  </si>
  <si>
    <t>1.5</t>
  </si>
  <si>
    <t>1.6</t>
  </si>
  <si>
    <t>ET-01.00.00</t>
  </si>
  <si>
    <t>1.7</t>
  </si>
  <si>
    <t>Razem dział: DEMONTAŻ</t>
  </si>
  <si>
    <t>MONTAŻ</t>
  </si>
  <si>
    <t>Montaż kotwienia stałego liny nośnej do słupów - KLO</t>
  </si>
  <si>
    <t>Montaż kotwienia stałego drutu jezdnego do słupów - KDO</t>
  </si>
  <si>
    <t>Montaż kotwienia złożonego drutu jezdnego do słupów - KDZ</t>
  </si>
  <si>
    <t>Montaż konstrukcji nośnej wysięgnikowej sieci jezdnej - W1/W2/W3</t>
  </si>
  <si>
    <t>2.5</t>
  </si>
  <si>
    <t>Montaż konstrukcji nośnej linkowej sieci jezdnej - OO35/OOS13,5</t>
  </si>
  <si>
    <t>2.6</t>
  </si>
  <si>
    <t>Montaż konstrukcji nośnej linkowej sieci jezdnej - Ł35/ŁTŁT</t>
  </si>
  <si>
    <t>2.7</t>
  </si>
  <si>
    <t>Montaż konstrukcji nośnej linkowej sieci jezdnej - OŁ35/OŁT</t>
  </si>
  <si>
    <t>2.8</t>
  </si>
  <si>
    <t>Montaż izolatora sekcyjnego sieci jezdnej - P</t>
  </si>
  <si>
    <t>2.9</t>
  </si>
  <si>
    <t>Montaż połączenia wyrównawczego - 2TD</t>
  </si>
  <si>
    <t>2.10</t>
  </si>
  <si>
    <t>Montaż połączenia wyrównawczego - 2T</t>
  </si>
  <si>
    <t>2.11</t>
  </si>
  <si>
    <t>Montaż połączenia wyrównawczego - 2D</t>
  </si>
  <si>
    <t>2.12</t>
  </si>
  <si>
    <t>Montaż drutu jezdnego sieci płaskiej</t>
  </si>
  <si>
    <t>2.13</t>
  </si>
  <si>
    <t>Montaż drutu jezdnego sieci łańcuchowej</t>
  </si>
  <si>
    <t>2.14</t>
  </si>
  <si>
    <t>Montaż liny nośnej</t>
  </si>
  <si>
    <t>2.15</t>
  </si>
  <si>
    <t>Montaż słupa trakcyjnego wraz z fundamentem - S1 12 kN</t>
  </si>
  <si>
    <t>2.16</t>
  </si>
  <si>
    <t>Montaż słupa trakcyjnego wraz z fundamentem - S1 20 kN</t>
  </si>
  <si>
    <t>2.17</t>
  </si>
  <si>
    <t>Montaż słupa trakcyjnego wraz z fundamentem - S2 20 kN</t>
  </si>
  <si>
    <t>2.18</t>
  </si>
  <si>
    <t>Montaż słupa trakcyjnego wraz z fundamentem - S2 25 kN</t>
  </si>
  <si>
    <t>2.19</t>
  </si>
  <si>
    <t>Montaż słupa trakcyjnego wraz z fundamentem - S3 25 kN</t>
  </si>
  <si>
    <t>2.20</t>
  </si>
  <si>
    <t>Montaż słupa trakcyjnego wraz z fundamentem - S3 30 kN</t>
  </si>
  <si>
    <t>2.21</t>
  </si>
  <si>
    <t>Montaż słupa trakcyjnego wraz z fundamentem - S4 35 kN</t>
  </si>
  <si>
    <t>2.22</t>
  </si>
  <si>
    <t>Regulacja sieci jezdnej</t>
  </si>
  <si>
    <t>odc. napr</t>
  </si>
  <si>
    <t>2.23</t>
  </si>
  <si>
    <t>Wykonanie pomiarów sieci jezdnej</t>
  </si>
  <si>
    <t>2.24</t>
  </si>
  <si>
    <t>Montaż kotwienia tymczasowego sieci jezdnej</t>
  </si>
  <si>
    <t>Razem dział: MONTAŻ</t>
  </si>
  <si>
    <t>BRANŻA TOROWA</t>
  </si>
  <si>
    <t>BRANŻA TRAKCJA TRAMWAJOWA - KABLE TRAKCYJNE</t>
  </si>
  <si>
    <t>BRANŻA TRAKCJA TRAMWAJOWA - SIEĆ TRAKCYJNA</t>
  </si>
  <si>
    <t>ET-03.00.00</t>
  </si>
  <si>
    <t>Montaż studni kablowej - SKR-2, kl. B, rozwiązanie 5, odwodnienie - rozsączenie</t>
  </si>
  <si>
    <t>Montaż studni kablowej - SKR-2, kl. B, rozwiązanie 4, odwodnienie - rozsączenie</t>
  </si>
  <si>
    <t>Montaż studni kablowej - SKR-2, kl. B, rozwiązanie 4, odwodnienie - torowisko</t>
  </si>
  <si>
    <t>Montaż studni kablowej - SKR-2, kl. E, rozwiązanie 4, odwodnienie - rozsączenie</t>
  </si>
  <si>
    <t>Montaż studni kablowej - SKMP-3, kl. B, rozwiązanie 2, odwodnienie - torowisko</t>
  </si>
  <si>
    <t>Montaż studni kablowej - SKMP-3, kl. B, rozwiązanie 2, odwodnienie - rozsączenie</t>
  </si>
  <si>
    <t>Montaż studni kablowej - SKMP-3, kl. E, rozwiązanie 1, odwodnienie - torowisko</t>
  </si>
  <si>
    <t>Montaż studni kablowej - SKMP-3, kl. E, rozwiązanie 1, odwodnienie - rozsączenie</t>
  </si>
  <si>
    <t>Montaż studni kablowej zwrotnic</t>
  </si>
  <si>
    <t>Montaż mufy kablowej krańcowej</t>
  </si>
  <si>
    <t>Ułożenie kanalizacji z 3 rur sztywnych o śr. 160 mm i 1 rury sztywnej o śr. 110 mm</t>
  </si>
  <si>
    <t>Ułożenie kanalizacji z 1 rury sztywnej o śr. 160 mm i 1 rury sztywnej o śr. 110 mm</t>
  </si>
  <si>
    <t>Ułożenie kanalizacji z 4 rur sztywnych o śr. 160 mm i 2 rur sztywnych o śr. 110 mm</t>
  </si>
  <si>
    <t>Ułożenie kanalizacji z 1 rury sztywnej o śr. 160 mm i 1 rury giętkiej o śr. 50 mm</t>
  </si>
  <si>
    <t>Ułożenie kanalizacji z 3 rur sztywnych o śr. 160 mm i 2 rur sztywnych o śr. 110 mm</t>
  </si>
  <si>
    <t>Ułożenie kanalizacji z 3 rur sztywnych o śr. 160 mm, 2 rur sztywnych o śr. 110 mm i 1 rury giętkiej o śr. 50 mm</t>
  </si>
  <si>
    <t>Ułożenie kanalizacji z 1 rury sztywnej o śr. 160 mm i 1 rury sztywnej o śr. 110 mm i 1 rury giętkiej o śr. 50 mm</t>
  </si>
  <si>
    <t>Ułożenie kanalizacji z 1 rury sztywnej o śr. 110 mm i 1 rury sztywnej o śr. 75 mm</t>
  </si>
  <si>
    <t>Ułożenie kanalizacji z 1 rury sztywnej o śr. 160 mm, 2 rur sztywnych o śr. 110 mm, 1 rury sztywnej o śr. 75 mm i 1 rury giętkiej o śr. 50 mm</t>
  </si>
  <si>
    <t>Ułożenie kanalizacji z rury ochronnej giętkiej o śr. 50 mm</t>
  </si>
  <si>
    <t>Układanie kabla w kanalizacji kablowej - YAKY 1x630 mm2</t>
  </si>
  <si>
    <t>Układanie kabla w kanalizacji kablowej - YKSY 10x2,5 mm2</t>
  </si>
  <si>
    <t xml:space="preserve">m </t>
  </si>
  <si>
    <t>Montaż punktu zasilającego</t>
  </si>
  <si>
    <t>Montaż odłącznika sekcyjnego</t>
  </si>
  <si>
    <t>2.25</t>
  </si>
  <si>
    <t>Montaż punktu powrotnego/szafki zbiorczej typ PP</t>
  </si>
  <si>
    <t>2.26</t>
  </si>
  <si>
    <t>Montaż ogranicznika przepięć</t>
  </si>
  <si>
    <t>2.27</t>
  </si>
  <si>
    <t>Montaż uszynienia</t>
  </si>
  <si>
    <t>2.28</t>
  </si>
  <si>
    <t>Aktualizacja systemu Centralnej Dyspozycji Mocy</t>
  </si>
  <si>
    <t>2.29</t>
  </si>
  <si>
    <t>Wykonanie pomiarów</t>
  </si>
  <si>
    <t>2.30</t>
  </si>
  <si>
    <t>Wykonanie przewiertu - 1 rura osłonowa o śr. 160 mm i 1 rury osłonowa o śr. 110 mm</t>
  </si>
  <si>
    <t>ET-04.00.00</t>
  </si>
  <si>
    <t>Ułożenie rury ochronnej giętkiej o śr. 50 mm</t>
  </si>
  <si>
    <t>Układanie kabla / przewodu w kanalizacji kablowej - LgY 1x70 mm²</t>
  </si>
  <si>
    <t>Układanie kabla / przewodu w kanalizacji kablowej - LgYcyw 1x10 mm²</t>
  </si>
  <si>
    <t>Układanie kabla / przewodu w kanalizacji kablowej - LgYcyw 1x2,5 mm²</t>
  </si>
  <si>
    <t>Układanie kabla / przewodu w kanalizacji kablowej - LgYcyw 1x6 mm²</t>
  </si>
  <si>
    <t>Układanie kabla / przewodu w kanalizacji kablowej - LgYżo 1x70 mm²</t>
  </si>
  <si>
    <t>Układanie kabla / przewodu w kanalizacji kablowej - XzTKMxpw 1x2x0,8 mm²</t>
  </si>
  <si>
    <t>Układanie kabla / przewodu w kanalizacji kablowej - YKSLgXSekf/ekwf 2x2x0,5 mm²</t>
  </si>
  <si>
    <t>Układanie kabla / przewodu w kanalizacji kablowej - YKSLgXSekf/ekwf 4x2x0,5 mm²</t>
  </si>
  <si>
    <t>Układanie kabla / przewodu w kanalizacji kablowej - YKSY 12x1,0 mm²</t>
  </si>
  <si>
    <t>Układanie kabla / przewodu w kanalizacji kablowej - YKSY 2x0,75 mm²</t>
  </si>
  <si>
    <t>Układanie kabla / przewodu w kanalizacji kablowej - YKSY 3x1,5 mm²</t>
  </si>
  <si>
    <t>Układanie kabla / przewodu w kanalizacji kablowej - YKY 2x6 mm²</t>
  </si>
  <si>
    <t>Montaż instalacji zasilającej szafę sterowania i ogrzewania zwrotnic na słupie</t>
  </si>
  <si>
    <t>Montaż instalacji zasilającej smarownicę torową na słupie</t>
  </si>
  <si>
    <t>Montaż szafy sterowania, ogrzewania i monitoringu zwrotnic oraz napędu elektrycznego zwrotnicy najazdowej (2 zwrotnice najazdowe i 2 zwrotnice zjazdowe)</t>
  </si>
  <si>
    <t>1.1.1</t>
  </si>
  <si>
    <t>1.1.2</t>
  </si>
  <si>
    <t>1.2.1</t>
  </si>
  <si>
    <t>1.3.1</t>
  </si>
  <si>
    <t>1.3.2</t>
  </si>
  <si>
    <t>1.4.1</t>
  </si>
  <si>
    <t>1.4.2</t>
  </si>
  <si>
    <t>1.4.3</t>
  </si>
  <si>
    <t>1.4.4</t>
  </si>
  <si>
    <t>1.4.5</t>
  </si>
  <si>
    <t>2.2.2</t>
  </si>
  <si>
    <t>BRANŻA ELEKTROENERGETYCZNA - NISKIE NAPIĘCIE</t>
  </si>
  <si>
    <t>BUDOWA KABLOWYCH LINII ELEKTROENERGETYCZNYCH - KOLIZJA nN1(63m)- ROBOTY ZIEMNE I UKŁADANIE KABLI ELEKTROENERGETYCZNYCH</t>
  </si>
  <si>
    <t>D-07.07.01</t>
  </si>
  <si>
    <t>odc.</t>
  </si>
  <si>
    <t>1.8</t>
  </si>
  <si>
    <t>1.9</t>
  </si>
  <si>
    <t>1.10</t>
  </si>
  <si>
    <t>1.11</t>
  </si>
  <si>
    <t>1.12</t>
  </si>
  <si>
    <t>1.13</t>
  </si>
  <si>
    <t>1.14</t>
  </si>
  <si>
    <t>1.15</t>
  </si>
  <si>
    <t>BUDOWA KABLOWYCH LINII ELEKTROENERGETYCZNYCH - KOLIZJA nN2(38m)- ROBOTY ZIEMNE I UKŁADANIE KABLI ELEKTROENERGETYCZNYCH</t>
  </si>
  <si>
    <t>BRANŻA ELEKTROENERGETYCZNA - ŚREDNIE NAPIĘCIE</t>
  </si>
  <si>
    <t>BRANŻA SYGNALIZACJA ŚWIETLNA</t>
  </si>
  <si>
    <t>1 d.1</t>
  </si>
  <si>
    <t xml:space="preserve">D-07.03.01 </t>
  </si>
  <si>
    <t>2 d.1</t>
  </si>
  <si>
    <t>3 d.1</t>
  </si>
  <si>
    <t>4 d.1</t>
  </si>
  <si>
    <t>5 d.1</t>
  </si>
  <si>
    <t>6 d.1</t>
  </si>
  <si>
    <t>7 d.1</t>
  </si>
  <si>
    <t>8 d.1</t>
  </si>
  <si>
    <t>9 d.1</t>
  </si>
  <si>
    <t>10 d.1</t>
  </si>
  <si>
    <t>11 d.1</t>
  </si>
  <si>
    <t>12 d.1</t>
  </si>
  <si>
    <t>13 d.1</t>
  </si>
  <si>
    <t>14 d.1</t>
  </si>
  <si>
    <t>15 d.1</t>
  </si>
  <si>
    <t>20 d.2</t>
  </si>
  <si>
    <t>Montaż szaf sterowniczych sygnalizacji ulicznej lub oświetlenia zewnętrznego o ciężarze do 100 kg na gotowym fundamencie - montaż sterownika sygnalizacji zgodnego z aktualnymi wymaganiami ZDM</t>
  </si>
  <si>
    <t>21 d.2</t>
  </si>
  <si>
    <t>Montaż i stawianie słupów sygnalizacyjnych h=1,2 m o masie do 100 kg</t>
  </si>
  <si>
    <t>22 d.2</t>
  </si>
  <si>
    <t>Montaż i stawianie słupów sygnalizacyjnych h=2,9 m o masie do 100 kg</t>
  </si>
  <si>
    <t>23 d.2</t>
  </si>
  <si>
    <t>Montaż i stawianie słupów sygnalizacyjnych h=3,1 m o masie do 100 kg</t>
  </si>
  <si>
    <t>24 d.2</t>
  </si>
  <si>
    <t>Montaż i stawianie słupów sygnalizacyjnych h=3,5 m o masie do 100 kg</t>
  </si>
  <si>
    <t>25 d.2</t>
  </si>
  <si>
    <t>Montaż i stawianie słupów oświetleniowych o masie do 300 kg - brama sygnalizacyjna o rozpiętości 12,6m</t>
  </si>
  <si>
    <t>26 d.2</t>
  </si>
  <si>
    <t>Montaż i stawianie słupów oświetleniowych o masie do 300 kg - słup wysięgnikowy,  wysięg 3m</t>
  </si>
  <si>
    <t>27 d.2</t>
  </si>
  <si>
    <t>Montaż i stawianie słupów oświetleniowych o masie do 300 kg - słup wysięgnikowy,  wysięg 7,9m</t>
  </si>
  <si>
    <t>28 d.2</t>
  </si>
  <si>
    <t>Montaż i stawianie słupów oświetleniowych o masie do 300 kg - słup wysięgnikowy,  wysięg 9,3m</t>
  </si>
  <si>
    <t>29 d.2</t>
  </si>
  <si>
    <t>Montaż i stawianie słupów oświetleniowych o masie do 300 kg - słup wysięgnikowy,  wysięg 14,9m</t>
  </si>
  <si>
    <t>30 d.2</t>
  </si>
  <si>
    <t>Montaż i stawianie słupów oświetleniowych o masie do 300 kg - słup wysięgnikowy,  wysięg 7,3m</t>
  </si>
  <si>
    <t>31 d.2</t>
  </si>
  <si>
    <t>Montaż i stawianie słupów oświetleniowych o masie do 300 kg - słup wysięgnikowy,  wysięg 6,5m</t>
  </si>
  <si>
    <t>32 d.2</t>
  </si>
  <si>
    <t>Montaż i stawianie słupów oświetleniowych o masie do 300 kg - słup wysięgnikowy,  wysięg 7,2m</t>
  </si>
  <si>
    <t>33 d.2</t>
  </si>
  <si>
    <t>Montaż i stawianie słupów oświetleniowych o masie do 300 kg - słup wysięgnikowy,  wysięg 7,7m</t>
  </si>
  <si>
    <t>34 d.2</t>
  </si>
  <si>
    <t>Montaż latarń sygnałów ulicznych 3*300 LED o ilości komór do 4 na gotowych przewieszkach lub konstrukcjach bramowych</t>
  </si>
  <si>
    <t>35 d.2</t>
  </si>
  <si>
    <t>Montaż latarń sygnałów ulicznych 3*300 LED o ilości komór do 4 na gotowych konstrukcjach wsporczych - słup prosty</t>
  </si>
  <si>
    <t>36 d.2</t>
  </si>
  <si>
    <t>37 d.2</t>
  </si>
  <si>
    <t>38 d.2</t>
  </si>
  <si>
    <t>Montaż latarń sygnałów ulicznych 3*200 LED o ilości komór do 4 na gotowych przewieszkach lub konstrukcjach bramowych - sygnalizator dla rowerzystów</t>
  </si>
  <si>
    <t>39 d.2</t>
  </si>
  <si>
    <t>Montaż latarń sygnałów ulicznych 2*200 LED o ilości komór do 2 na gotowych przewieszkach lub konstrukcjach bramowych</t>
  </si>
  <si>
    <t>40 d.2</t>
  </si>
  <si>
    <t>Montaż latarń sygnałów ulicznych 1*200 LED o ilości komór do 2 na gotowych przewieszkach lub konstrukcjach bramowych - piesi na przejściu</t>
  </si>
  <si>
    <t>41 d.2</t>
  </si>
  <si>
    <t>Aparaty elektryczne o masie do 2.5 kg- ekran kontrastowy żaluzjowy o szer. 85 cm - montaż na bramie/słupie wysięgnikowym</t>
  </si>
  <si>
    <t>42 d.2</t>
  </si>
  <si>
    <t>Aparaty elektryczne o masie do 2.5 kg- ekran kontrastowy żaluzjowy o szer. 95 cm - montaż na bramie/słupie wysięgnikowym</t>
  </si>
  <si>
    <t>43 d.2</t>
  </si>
  <si>
    <t>Aparaty elektryczne o masie do 2.5 kg- przycisk detekcyjny</t>
  </si>
  <si>
    <t>44 d.2</t>
  </si>
  <si>
    <t>Aparaty elektryczne o masie do 2.5 kg- sygnalizator akustyczny</t>
  </si>
  <si>
    <t>45 d.2</t>
  </si>
  <si>
    <t>Budowa studni kablowych prefabrykowanych rozdzielczych SK-1 dwuelementowych w gruncie kat.III</t>
  </si>
  <si>
    <t>stud.</t>
  </si>
  <si>
    <t>46 d.2</t>
  </si>
  <si>
    <t>Budowa studni kablowych prefabrykowanych rozdzielczych SKR-2 dwuelementowych w gruncie kat.III</t>
  </si>
  <si>
    <t>47 d.2</t>
  </si>
  <si>
    <t>Aparaty elektryczne o masie do 2.5 kg- detektor rowerowy (kamera)</t>
  </si>
  <si>
    <t>48 d.2</t>
  </si>
  <si>
    <t>Aparaty elektryczne o masie do 2.5 kg- skrzynka nasłupowa wysposażona w media konwerter z zasilaczem</t>
  </si>
  <si>
    <t>49 d.2</t>
  </si>
  <si>
    <t>Układanie kabli o masie do 0.5 kg/m w rurach, pustakach lub kanałach zamkniętych- XZTKMXpw 2x2x0,8</t>
  </si>
  <si>
    <t>50 d.2</t>
  </si>
  <si>
    <t>Układanie kabli o masie do 0.5 kg/m w rurach, pustakach lub kanałach zamkniętych- UTP 4x2x0,8 5e</t>
  </si>
  <si>
    <t>51 d.2</t>
  </si>
  <si>
    <t>Układanie kabli o masie do 0.5 kg/m w rurach, pustakach lub kanałach zamkniętych- YKY 3*1,5</t>
  </si>
  <si>
    <t>52 d.2</t>
  </si>
  <si>
    <t>Układanie kabli o masie do 0.5 kg/m w rurach, pustakach lub kanałach zamkniętych- YKY 5*1,5</t>
  </si>
  <si>
    <t>53 d.2</t>
  </si>
  <si>
    <t>Układanie kabli o masie do 0.5 kg/m w rurach, pustakach lub kanałach zamkniętych- YKSY 7*1,5</t>
  </si>
  <si>
    <t>54 d.2</t>
  </si>
  <si>
    <t>Układanie kabli o masie do 0.5 kg/m w rurach, pustakach lub kanałach zamkniętych- YKSY 10*1,5</t>
  </si>
  <si>
    <t>55 d.2</t>
  </si>
  <si>
    <t>Układanie kabli o masie do 0.5 kg/m w rurach, pustakach lub kanałach zamkniętych- YKSY 12*1,5</t>
  </si>
  <si>
    <t>56 d.2</t>
  </si>
  <si>
    <t>Układanie kabli o masie do 0.5 kg/m w rurach, pustakach lub kanałach zamkniętych- YKSY 14*1,5</t>
  </si>
  <si>
    <t>57 d.2</t>
  </si>
  <si>
    <t>Układanie kabli o masie do 0.5 kg/m w korytach i kanałach elektroinstalacyjnych - LgYd 2,5</t>
  </si>
  <si>
    <t>58 d.2</t>
  </si>
  <si>
    <t>Układanie kabli o masie do 0.5 kg/m w korytach i kanałach elektroinstalacyjnych - LgYd 6</t>
  </si>
  <si>
    <t>59 d.2</t>
  </si>
  <si>
    <t>Układanie kabla światłowodowego - X-ZOTKtd 4J</t>
  </si>
  <si>
    <t>60 d.2</t>
  </si>
  <si>
    <t>Obróbka kabli sygnalizacyjnych i sterowniczych wielożyłowych (do 4 żył)</t>
  </si>
  <si>
    <t>61 d.2</t>
  </si>
  <si>
    <t>Obróbka kabli sygnalizacyjnych i sterowniczych wielożyłowych (do 8 żył)</t>
  </si>
  <si>
    <t>62 d.2</t>
  </si>
  <si>
    <t>Obróbka kabli sygnalizacyjnych i sterowniczych wielożyłowych (do 16 żył)</t>
  </si>
  <si>
    <t>63 d.2</t>
  </si>
  <si>
    <t>Montaż złączy światłowodowych odgałęźnych na kablach ułożonych w rurociągu kablowym w ziemi</t>
  </si>
  <si>
    <t>64 d.2</t>
  </si>
  <si>
    <t>Rury winidurowe o śr. do 20 mm układane n.t. na gotowych uchwytach</t>
  </si>
  <si>
    <t>65 d.2</t>
  </si>
  <si>
    <t>Budowa kanalizacji kablowej z rur PCW w gr.kat.III, 1warstw.w ciągu kan., 1 rur.w warstwie, 1 otw.w ciągu kan.  HDPE 75</t>
  </si>
  <si>
    <t>66 d.2</t>
  </si>
  <si>
    <t>Budowa kanalizacji kablowej z rur PCW w gr.kat.III, 1warstw.w ciągu kan., 1 rur.w warstwie, 1 otw.w ciągu kan.  HDPE 110</t>
  </si>
  <si>
    <t>67 d.2</t>
  </si>
  <si>
    <t>Budowa kanalizacji kablowej z rur PCW w gr.kat.III, 1warstw.w ciągu kan., 1 rur.w warstwie, 1 otw.w ciągu kan.  HDPE 110 do przecisków</t>
  </si>
  <si>
    <t>68 d.2</t>
  </si>
  <si>
    <t>69 d.2</t>
  </si>
  <si>
    <t>KNNR 5 0706-01</t>
  </si>
  <si>
    <t>Nasypanie warstwy piasku na dnie rowu kablowego o szerokości do 0,4 m</t>
  </si>
  <si>
    <t>70 d.2</t>
  </si>
  <si>
    <t>Ręczne zasypywanie rowów dla kabli o głębokości do 0,4 m i szer. dna do 0,4 m w gruncie kat. III</t>
  </si>
  <si>
    <t>73 d.2</t>
  </si>
  <si>
    <t>Zabezpieczenie podziemnej części słupów</t>
  </si>
  <si>
    <t>74 d.2</t>
  </si>
  <si>
    <t>Montaż uziemień - uziomy lub przewody uziemiające w gruncie kat. III - bednarka ocynkowana 25x4mm</t>
  </si>
  <si>
    <t>75 d.2</t>
  </si>
  <si>
    <t>Montaż uziemień - mechaniczne pogrążanie uziomów pionowych prętowych w gruncie kat. III</t>
  </si>
  <si>
    <t>76 d.2</t>
  </si>
  <si>
    <t>Aparaty elektryczne o masie do 2.5 kg- zwiernik tyrystorowy nap. zadział. 60V (w obudowie/skrzynce)</t>
  </si>
  <si>
    <t>77 d.2</t>
  </si>
  <si>
    <t>Układanie kabli o masie do 0.5 kg/m w rurach, pustakach lub kanałach zamkniętych- YKY 1*70</t>
  </si>
  <si>
    <t>BADANIA POMONTAŻOWE</t>
  </si>
  <si>
    <t>78 d.3</t>
  </si>
  <si>
    <t>Pomiar linii kablowej do 4 żył w obwodach sterowania, sygnalizacji lub pomiaru</t>
  </si>
  <si>
    <t>odc</t>
  </si>
  <si>
    <t>77</t>
  </si>
  <si>
    <t>79 d.3</t>
  </si>
  <si>
    <t>Pomiar linii kablowej 5-20 żył w obwodach sterowania, sygnalizacji lub pomiaru</t>
  </si>
  <si>
    <t>80 d.3</t>
  </si>
  <si>
    <t>Pomiar sygnalizacji skrzyżowania w zakresie do 32 grup sygnalizacyjnych-programowanie sterownika</t>
  </si>
  <si>
    <t>Razem dział: BADANIA POMONTAŻOWE</t>
  </si>
  <si>
    <t>BRANŻA OŚWIETLENIE</t>
  </si>
  <si>
    <t>BRANŻA SYSTEMY BEZPIECZEŃSTWA I MONITORINGU</t>
  </si>
  <si>
    <t>Sieci teletechniczne i monitoring na potrzeby ZDM i WZKIB</t>
  </si>
  <si>
    <t>Tom III/8</t>
  </si>
  <si>
    <t>GRUPA</t>
  </si>
  <si>
    <t>Budowa kanału technologicznego na potrzeby ZDM i WZKIB</t>
  </si>
  <si>
    <t>STWIOR Tom 3/8</t>
  </si>
  <si>
    <t>Budowa studni kablowych prefabrykowanych rozdzielczych SKR-2, typ SKO-2g, grunt kategorii III</t>
  </si>
  <si>
    <t>Budowa studni kablowych prefabrykowanych magistralnych SKM-4, typ SKO-4g, grunt kategorii III</t>
  </si>
  <si>
    <t>1.1.3</t>
  </si>
  <si>
    <t>Budowa studni kablowych prefabrykowanych magistralnych SKM-4, typ SKO-4g pogłębiona, grunt kategorii III</t>
  </si>
  <si>
    <t>1.1.4</t>
  </si>
  <si>
    <t>Budowa studni kablowych rozdzielczych SKR z bloczków betonowych, typ SKO-2g murowana, grunt kategorii III</t>
  </si>
  <si>
    <t>1.1.5</t>
  </si>
  <si>
    <t>Budowa studni kablowych rozdzielczych SKR z bloczków betonowych, typ SKO-4g murowana, grunt kategorii III</t>
  </si>
  <si>
    <t>1.1.6</t>
  </si>
  <si>
    <t>Budowa studni kablowych rozdzielczych SKR z bloczków betonowych, typ SKO-4g (kompozytowa), grunt kategorii III</t>
  </si>
  <si>
    <t>1.1.7</t>
  </si>
  <si>
    <t>Montaż elementów mechanicznej ochrony przed ingerencją osób nieuprawnionych w istniejących studniach kablowych, pokrywa dodatkowa z prętami, rama ciężka lub lekka - pokrywa 900/700</t>
  </si>
  <si>
    <t>1.1.8</t>
  </si>
  <si>
    <t>Mechaniczna rozbiórka studni kablowych przy przebudowie, studnia SKR-2, studnia prefabrykowana</t>
  </si>
  <si>
    <t>1.1.9</t>
  </si>
  <si>
    <t>Budowa kanalizacji kablowej pierwotnej z rur z tworzyw sztucznych w wykopie wykonanym machanicznie w gruncie kategorii III, 1 warstwa i 1 otwór w ciągu kanalizacji, 1 rura w warstwie - rury RHDPEp-110/6,3</t>
  </si>
  <si>
    <t>1.1.10</t>
  </si>
  <si>
    <t>Budowa kanalizacji kablowej pierwotnej z rur z tworzyw sztucznych w wykopie wykonanym machanicznie w gruncie kategorii III, 1 warstwa i 1 otwór w ciągu kanalizacji, 1 rura w warstwie - rury karbowane RDVz-110/94</t>
  </si>
  <si>
    <t>1.1.11</t>
  </si>
  <si>
    <t>Budowa kanalizacji kablowej pierwotnej z rur z tworzyw sztucznych w wykopie wykonanym machanicznie w gruncie kategorii III, 1 warstwa i 1 otwór w ciągu kanalizacji, 1 rura w warstwie - rury DVK-160T(H)</t>
  </si>
  <si>
    <t>1.1.12</t>
  </si>
  <si>
    <t>Ręczne wciąganie rur kanalizacji wtórnej, otwór wolny, rury w zwojach, 3xFi·40·mm + DB 7/12</t>
  </si>
  <si>
    <t>1.1.13</t>
  </si>
  <si>
    <t>Wykonanie przepustów pod drogami, torami i innymi przeszkodami metodą hydraulicznego przeciskania jednej rury stalowej o średnicy 100·mm, grunt kategorii III, długość przepustu do 20·m- rury RHDPEp-110/6,3    (R= 0,955, M= 1,000, S= 1,000)</t>
  </si>
  <si>
    <t>1.1.14</t>
  </si>
  <si>
    <t>Wykonanie przepustów pod drogami, torami i innymi przeszkodami metodą hydraulicznego przeciskania jednej rury stalowej o średnicy 100·mm, grunt kategorii III, długość przepustu do 20·m- rury DVK-160T(H)    (R= 0,955, M= 1,000, S= 1,000)</t>
  </si>
  <si>
    <t>1.1.15</t>
  </si>
  <si>
    <t>Budowa rurociągu kablowego na głębokości 1·m w wykopie wykonanym koparkami łyżkowymi, grunt kategorii III-IV, HDPE Fi·40·mm w zwojach, 1 rura w rurociągu</t>
  </si>
  <si>
    <t>1.1.16</t>
  </si>
  <si>
    <t>Budowa rurociągu kablowego na głębokości 1·m w wykopie wykonanym koparkami łyżkowymi, grunt kategorii III-IV, RHDPE 40/3,7 mm w zwojach, dodatek za każdą następną rurę w rurociągu</t>
  </si>
  <si>
    <t>1.1.17</t>
  </si>
  <si>
    <t>Budowa rurociągu kablowego na głębokości 1·m w wykopie wykonanym koparkami łyżkowymi, grunt kategorii III-IV, HDPE Fi·40·mm w zwojach, 1 rura w rurociągu - mikrorurka wiązka 7x12/8</t>
  </si>
  <si>
    <t>1.1.18</t>
  </si>
  <si>
    <t>Budowa obiektów podziemnych z bloków betonowych pod torami tramwajowymi w gruncie kategorii III, - ława betonowa na kanalizacji 1000x600x400mm</t>
  </si>
  <si>
    <t xml:space="preserve">szt    </t>
  </si>
  <si>
    <t>1.1.19</t>
  </si>
  <si>
    <t>Montaż stelaży zapasów kabli światłowodowych, montaż w studni - stelaż STZK-75</t>
  </si>
  <si>
    <t>1.1.20</t>
  </si>
  <si>
    <t>Montaż stelaży zapasów kabli światłowodowych, montaż w studni - stelaż STZK-2/4</t>
  </si>
  <si>
    <t>1.1.21</t>
  </si>
  <si>
    <t>Regulacja ramy i pokryw do projektowanej niwelety terenu studni 600x1000</t>
  </si>
  <si>
    <t>1.1.22</t>
  </si>
  <si>
    <t>Uszczelnianie otworów wprowadzeń kablowych, JM fi-40 Simplex</t>
  </si>
  <si>
    <t>1.1.23</t>
  </si>
  <si>
    <t>1.1.24</t>
  </si>
  <si>
    <t>1.1.25</t>
  </si>
  <si>
    <t>2</t>
  </si>
  <si>
    <t>Budowa sieci teletechnicznej na potrzeby monitoringu oraz WZKiB</t>
  </si>
  <si>
    <t>3</t>
  </si>
  <si>
    <t>Sieci teletechniczne na potrzeby monitoringu oraz WZKiB</t>
  </si>
  <si>
    <t>Wciąganie kabli światłowodowych do kanalizacji wtórnej z rur HDPE Fi·40 lub Fi 32·mm metodą pneumatyczną tłoczkową, rury z warstwą poślizgową, kabel w odcinkach 2·km -kabel Z-XOTKtsd SM144J</t>
  </si>
  <si>
    <t>Wciąganie kabli światłowodowych do kanalizacji wciągarką mechaniczną z rejestratorem siły, rury z warstwą poślizgową z linką, kabel w odcinkach 2·km - kabel Z-XOTKtsd-SM72J</t>
  </si>
  <si>
    <t>3.3</t>
  </si>
  <si>
    <t>Wciąganie kabli światłowodowych do kanalizacji wciągarką mechaniczną z rejestratorem siły, rury z warstwą poślizgową z linką, kabel w odcinkach 2·km - kabel Z-XOTKtsd-SM48J</t>
  </si>
  <si>
    <t>3.4</t>
  </si>
  <si>
    <t>Wciąganie kabli światłowodowych do kanalizacji wciągarką mechaniczną z rejestratorem siły, rury z warstwą poślizgową z linką, kabel w odcinkach 2·km - kabel Z-XOTKtsd-SM24J</t>
  </si>
  <si>
    <t>3.5</t>
  </si>
  <si>
    <t>Wciąganie kabli światłowodowych do kanalizacji wciągarką mechaniczną z rejestratorem siły, rury z warstwą poślizgową z linką, kabel w odcinkach 2·km - kabel Z-XOTKtsd-SM4J</t>
  </si>
  <si>
    <t>3.6</t>
  </si>
  <si>
    <t>Montaż złączy odgałęźnych na kablach światłowodowych tubowych ułożonych w kanalizacji kablowej, 1 kabel odgałęźny, mufa zapinana, jeden spajany światłowód - mufa kablowa K144   (R= 0,500, M= 1,000, S= 0,500)</t>
  </si>
  <si>
    <t>złącze</t>
  </si>
  <si>
    <t>3.7</t>
  </si>
  <si>
    <t>Montaż złączy odgałęźnych na kablach światłowodowych tubowych ułożonych w kanalizacji kablowej, 1 kabel odgałęźny, mufa zapinana, dodatek za każdy następny spajany światłowód   (R= 0,500, M= 1,000, S= 0,500)</t>
  </si>
  <si>
    <t>3.8</t>
  </si>
  <si>
    <t>Montaż złączy odgałęźnych na kablach światłowodowych tubowych ułożonych w kanalizacji kablowej, 1 kabel odgałęźny, mufa zapinana, jeden spajany światłowód - mufa kablowa K72   (R= 0,500, M= 1,000, S= 0,500)</t>
  </si>
  <si>
    <t>3.9</t>
  </si>
  <si>
    <t>3.10</t>
  </si>
  <si>
    <t>Montaż złączy odgałęźnych na kablach światłowodowych tubowych ułożonych w kanalizacji kablowej, 1 kabel odgałęźny, mufa zapinana, jeden spajany światłowód - mufa kablowa K24   (R= 0,500, M= 1,000, S= 0,500)</t>
  </si>
  <si>
    <t>Wciąganie kabla wypełnionego w powłoce termoplastycznej do kanalizacji kablowej, mechaniczne, średnica kabla do 30 mm, otwór kanalizacji częściowo zajęty - kabel zasilający YKYżo 3x2,5mm2</t>
  </si>
  <si>
    <t>Pomiary reflektometryczne linii światłowodowych, pomiary końcowe odcinka regeneratorowego z przełącznicy, mierzony 1 światłowód (144J)   (R= 0,500, M= 1,000, S= 0,100)</t>
  </si>
  <si>
    <t>odcinek</t>
  </si>
  <si>
    <t>Pomiary reflektometryczne linii światłowodowych, pomiary końcowe odcinka regeneratorowego z przełącznicy, dodatek za każdy następny zmierzony światłowód   (R= 0,500, M= 1,000, S= 0,100)</t>
  </si>
  <si>
    <t>Pomiary reflektometryczne linii światłowodowych, pomiary końcowe odcinka regeneratorowego z przełącznicy, mierzony 1 światłowód (72J)   (R= 0,500, M= 1,000, S= 0,100)</t>
  </si>
  <si>
    <t>Pomiary reflektometryczne linii światłowodowych, pomiary końcowe odcinka regeneratorowego z przełącznicy, mierzony 1 światłowód (24J)   (R= 0,500, M= 1,000, S= 0,100)</t>
  </si>
  <si>
    <t>Pomiary tłumienności optycznej linii światłowodowych metodą transmisyjną, pomiar przeprowadzany razem z innymi pomiarami, mierzony 1 światłowód (144J)   (R= 0,500, M= 1,000, S= 0,100)</t>
  </si>
  <si>
    <t>Pomiary tłumienności optycznej linii światłowodowych metodą transmisyjną, pomiar przeprowadzany razem z innymi pomiarami, dodatek za każdy następny zmierzony światłowód   (R= 0,500, M= 1,000, S= 0,100)</t>
  </si>
  <si>
    <t>Pomiary tłumienności optycznej linii światłowodowych metodą transmisyjną, pomiar przeprowadzany razem z innymi pomiarami, mierzony 1 światłowód (72J)   (R= 0,500, M= 1,000, S= 0,100)</t>
  </si>
  <si>
    <t>Pomiary tłumienności odbicia wstecznego (reflektancji) złączek światłowodowych, pomiar przeprowadzany razem z innymi pomiarami, mierzony 1 światłowód (24J)   (R= 0,500, M= 1,000, S= 0,100)</t>
  </si>
  <si>
    <t>zakończ</t>
  </si>
  <si>
    <t>Pomiary tłumienności odbicia wstecznego (reflektancji) złączek światłowodowych, pomiar przeprowadzany razem z innymi pomiarami, dodatek za każdy następny zmierzony światłowód   (R= 0,500, M= 1,000, S= 0,100)</t>
  </si>
  <si>
    <t>Montaż elementów systemu telewizji użytkowej - kamery, monitory - kamera TVU obrotowa</t>
  </si>
  <si>
    <t>Montaż elementów systemu telewizji użytkowej - kamery, monitory - kamera TVU stała</t>
  </si>
  <si>
    <t>Uruchomienie systemu TVU - linia transmisji wizji</t>
  </si>
  <si>
    <t>linia</t>
  </si>
  <si>
    <t>Uruchomienie systemu TVU - linia transmisji danych i parametrów sterujących</t>
  </si>
  <si>
    <t>Montaż mikroprzełącznic światłowodowych, przełącznica skrzynkowa, jeden łącznik centrujący i jeden patchcord - wnęka w słupie -  zakończenie kamer i sterowników dali   (R= 0,500, M= 1,000, S= 0,500)</t>
  </si>
  <si>
    <t>Montaż mikroprzełącznic światłowodowych, przełącznica skrzynkowa, dodatek za każdy następny jeden łącznik centrujący i jeden patchcord - wnęka w słupie - zakończenie kamer i sterowników dali   (R= 0,500, M= 1,000, S= 0,500)</t>
  </si>
  <si>
    <t>Wprowadzenie kabla na słup - kabel światłowodowy DAC-4J</t>
  </si>
  <si>
    <t>Wprowadzenie kabla wewnątrz słupa - kabel UTP 4x2x0,5 kat. 5</t>
  </si>
  <si>
    <t>Wprowadzenie kabla wewnątrz słupa - kabel zasilający  YKYżo 3x1,5mm2</t>
  </si>
  <si>
    <t>Montaż tablic informacyjnych, tablice na konstrukcjach nośnych - tablica informacji pasażerskiej - TIP (MPK)</t>
  </si>
  <si>
    <t>Montaż tablic informacyjnych, - biletomaty (MPK)</t>
  </si>
  <si>
    <t>Montaż tablic informacyjnych, tablice na konstrukcjach nośnych - wiata przystankowa (MPK)</t>
  </si>
  <si>
    <t>Montaż zestawu syreny alarmowej szczelinowej SAL z blokiem sterownika</t>
  </si>
  <si>
    <t xml:space="preserve">kpl    </t>
  </si>
  <si>
    <t>4</t>
  </si>
  <si>
    <t>Pomieszczenie teletechniczne WZKIB - Św. Marcin/Ratajczaka</t>
  </si>
  <si>
    <t>lada</t>
  </si>
  <si>
    <t>4.7</t>
  </si>
  <si>
    <t>4.8</t>
  </si>
  <si>
    <t>Wciąganie kabla, do szybów lub kanałów budynku, średnica wciąganego kabla 15·mm - kabel YKYżo 3x2,5</t>
  </si>
  <si>
    <t>Pomieszczenie teletechniczne WZKIB - Matyi/Towarowa</t>
  </si>
  <si>
    <t>Wciąganie kabla, do szybów lub kanałów budynku, średnica wciąganego kabla 25·mm - OTK-144J</t>
  </si>
  <si>
    <t>Razem dział:  Sieci teletechniczne i monitoring na potrzeby ZDM i WZKIB</t>
  </si>
  <si>
    <t>Razem dział:  Sieci teletechniczne na potrzeby monitoringu oraz WZKiB</t>
  </si>
  <si>
    <t>Razem dział:  Pomieszczenie teletechniczne WZKIB - Św. Marcin/Ratajczaka</t>
  </si>
  <si>
    <t>Razem dział: Pomieszczenie teletechniczne WZKIB - Matyi/Towarowa</t>
  </si>
  <si>
    <t>BRANŻA TELETECHNICZNA</t>
  </si>
  <si>
    <t>Przebudowa sieci teletechnicznych - ORANGE POLSKA S.A.</t>
  </si>
  <si>
    <t>Przebudowa kanalizacji teletechniczej Orange</t>
  </si>
  <si>
    <t>Budowa studni kablowych magistralnych SKM-8 z bloczków betonowych, typ SKO-8, grunt kategorii III</t>
  </si>
  <si>
    <t>Budowa studni kablowych magistralnych SKM-6 z bloczków betonowych, typ SKO-6, grunt kategorii III</t>
  </si>
  <si>
    <t>Mechaniczna rozbiórka studni kablowych przy przebudowie, studnia SKMO-6, studnia prefabrykowana</t>
  </si>
  <si>
    <t>Montaż elementów mechanicznej ochrony przed ingerencją osób nieuprawnionych w istniejących studniach kablowych, pokrywa dodatkowa z prętami, rama ciężka lub lekka - analogia najazdowa pokrywa stalowa NPS</t>
  </si>
  <si>
    <t>Wymiana ram i pokryw studni, pokrywy studni 600x1000 - wraz z regulcją wyskości - pokrywy wybrukowane</t>
  </si>
  <si>
    <t>Budowa obiektów podziemnych z bloków betonowych pod torami tramwajowymi w gruncie kategorii III, - ława betonowa na kanalizacji 1000x900x700mm</t>
  </si>
  <si>
    <t>Budowa obiektów podziemnych z bloków betonowych pod torami tramwajowymi w gruncie kategorii III, - ława betonowa na kanalizacji 800x1200x900mm</t>
  </si>
  <si>
    <t>Przebudowa kabli światłowodowych Orange</t>
  </si>
  <si>
    <t>Montaż stelaży zapasów kabli światłowodowych, montaż w studni</t>
  </si>
  <si>
    <t xml:space="preserve">Przebudowa kabli miedzianych Orange </t>
  </si>
  <si>
    <t>Wciąganie kabla wypełnionego w powłoce termoplastycznej do kanalizacji kablowej, ręczne, średnica kabla do 30 mm, otwór kanalizacji wolny - XzTKMXpw 50x4x0,5</t>
  </si>
  <si>
    <t>Wciąganie kabla wypełnionego w powłoce termoplastycznej do kanalizacji kablowej, ręczne, średnica kabla do 30 mm, otwór kanalizacji wolny - XzTKMXpw 15x4x0,5</t>
  </si>
  <si>
    <t>1.3.3</t>
  </si>
  <si>
    <t>Montaż złączy równoległych kabli wypełnionych ułożonych w kanalizacji kablowej z zastosowaniem pojedynczych łączników żył i termokurczliwych osłon wzmocnionych, kabel o 100 parach</t>
  </si>
  <si>
    <t>1.3.4</t>
  </si>
  <si>
    <t>Montaż złączy równoległych kabli wypełnionych ułożonych w kanalizacji kablowej z zastosowaniem pojedynczych łączników żył i termokurczliwych osłon wzmocnionych, kabel o 30 parach</t>
  </si>
  <si>
    <t>1.3.5</t>
  </si>
  <si>
    <t>Wyłączenie kabla równoległego ze złącza kabla wypełnionego ułożonego w kanalizacji kablowej z zastosowaniem termokurczliwych osłon wzmocnionych, kabel o 100 parach</t>
  </si>
  <si>
    <t>1.3.6</t>
  </si>
  <si>
    <t>Wyłączenie kabla równoległego ze złącza kabla wypełnionego ułożonego w kanalizacji kablowej z zastosowaniem termokurczliwych osłon wzmocnionych, kabel o 30 parach</t>
  </si>
  <si>
    <t>1.3.7</t>
  </si>
  <si>
    <t>Wyciąganie kabla w powłoce termoplastycznej z kanalizacji kablowej, otwór z więcej niż 1-kablem</t>
  </si>
  <si>
    <t>Przebudowa sieci teletechnicznej - NETIA S.A.</t>
  </si>
  <si>
    <t xml:space="preserve">Przebudowa rurociągu kablowego </t>
  </si>
  <si>
    <t>Wykonanie przepustów pod drogami i innymi przeszkodami wykopem otwartym, grunt kategorii III, przepust rurą dwudzielną - A160PS   (R= 0,955, M= 1,000, S= 1,000)</t>
  </si>
  <si>
    <t>2.1.3</t>
  </si>
  <si>
    <t>2.1.4</t>
  </si>
  <si>
    <t>2.1.5</t>
  </si>
  <si>
    <t>2.1.6</t>
  </si>
  <si>
    <t>2.1.7</t>
  </si>
  <si>
    <t>Wyciąganie kabli OTK z kanalizacji wraz z regulcją zapasów   (R= 1,000, M= 1,000, S= 0,100)</t>
  </si>
  <si>
    <t>2.1.8</t>
  </si>
  <si>
    <t>2.1.9</t>
  </si>
  <si>
    <t>Montaż złączy przelotowych na kablach światłowodowych ułożonych w kanalizacji kablowej, kabel tubowy, mufa zapinana, jeden spajany światłowód - istn. mufa otk   (R= 1,000, M= 1,000, S= 0,500)</t>
  </si>
  <si>
    <t>2.1.10</t>
  </si>
  <si>
    <t>Montaż złączy przelotowych na kablach światłowodowych ułożonych w kanalizacji kablowej, kabel tubowy, mufa zapinana, dodatek za każdy następny spajany światłowód   (R= 1,000, M= 1,000, S= 0,100)</t>
  </si>
  <si>
    <t>2.1.11</t>
  </si>
  <si>
    <t>Pomiary reflektometryczne linii światłowodowych, pomiary końcowe odcinka regeneratorowego z przełącznicy, mierzony 1 światłowód   (R= 0,500, M= 1,000, S= 0,100)</t>
  </si>
  <si>
    <t>2.1.12</t>
  </si>
  <si>
    <t>2.1.13</t>
  </si>
  <si>
    <t>Pomiary tłumienności optycznej linii światłowodowych metodą transmisyjną, pomiar przeprowadzany razem z innymi pomiarami, mierzony 1 światłowód   (R= 0,500, M= 1,000, S= 0,100)</t>
  </si>
  <si>
    <t>2.1.14</t>
  </si>
  <si>
    <t>2.1.15</t>
  </si>
  <si>
    <t>Pomiary tłumienności odbicia wstecznego (reflektancji) złączek światłowodowych, pomiar przeprowadzany razem z innymi pomiarami, mierzony 1 światłowód   (R= 0,500, M= 1,000, S= 0,100)</t>
  </si>
  <si>
    <t>2.1.16</t>
  </si>
  <si>
    <t>Przebudowa sieci teletechnicznych - T-MOBILE POLSKA S.A.</t>
  </si>
  <si>
    <t>Przebudowa kanalizacji kablowej</t>
  </si>
  <si>
    <t>Budowa studni kablowych prefabrykowanych rozdzielczych SKR-2, typ SKR-2, grunt kategorii III</t>
  </si>
  <si>
    <t>3.1.3</t>
  </si>
  <si>
    <t>Przebudowa sieci teletechnicznych - MON (RCI Bydgoszcz)</t>
  </si>
  <si>
    <t>Przebudowa kabli miedzianych - MON</t>
  </si>
  <si>
    <t>Wciąganie kabla wypełnionego w powłoce termoplastycznej do kanalizacji kablowej, ręczne, średnica kabla do 30 mm, otwór kanalizacji wolny - XzTKMXpw 50x4x0,6</t>
  </si>
  <si>
    <t>4.1.3</t>
  </si>
  <si>
    <t>4.1.4</t>
  </si>
  <si>
    <t>Wciąganie kabla wypełnionego w powłoce termoplastycznej do kanalizacji kablowej, ręczne, średnica kabla do 30 mm, otwór kanalizacji wolny - XzTKMXpw 50x4x0,6- analogia przełożenia istn. kabla 100p</t>
  </si>
  <si>
    <t>Przebudowa sieci teletechnicznych - INEA</t>
  </si>
  <si>
    <t>Przebudowa kabli światlowodowych</t>
  </si>
  <si>
    <t>4.2.1.1</t>
  </si>
  <si>
    <t>Przebudowa sieci teletechnicznych - ICHB PAN PCSS</t>
  </si>
  <si>
    <t>4.2.2.1</t>
  </si>
  <si>
    <t>Przebudowa rurociągu kablowego</t>
  </si>
  <si>
    <t>4.2.2.1.1</t>
  </si>
  <si>
    <t>4.2.2.1.2</t>
  </si>
  <si>
    <t>Razem poddział: Przebudowa kanalizacji teletechnicznej Orange</t>
  </si>
  <si>
    <t>Razem dział: Przebudowa sieci teletechnicznych ORANGE POLSKA S.A.</t>
  </si>
  <si>
    <t>Razem poddział: Przebudowa kabli światłowodowych Orange</t>
  </si>
  <si>
    <t>Razem dział: Przebudowa sieci teletechnicznej - NETIA S.A.</t>
  </si>
  <si>
    <t>Razem dział: Przebudowa sieci teletechnicznych - T-MOBILE POLSKA S.A.</t>
  </si>
  <si>
    <t>Razem dział: Przebudowa sieci teletechnicznych - MON (RCI Bydgoszcz)</t>
  </si>
  <si>
    <t>Razem dział: Przebudowa sieci teletechnicznych - INEA</t>
  </si>
  <si>
    <t>BRANŻA GAZOWA</t>
  </si>
  <si>
    <t>SIEĆ GAZOWA</t>
  </si>
  <si>
    <t>Roboty ziemne</t>
  </si>
  <si>
    <t>Zabezpieczenie wykopów obudową typu OW WRONKI  przy głębokości do 2,50 m</t>
  </si>
  <si>
    <t>Podłoża pod kanały i obiekty z materiałów sypkich grub. 10 cm</t>
  </si>
  <si>
    <t>Obsypka rurociągu kruszywem dowiezionym</t>
  </si>
  <si>
    <t>Zasypywanie wykopów spycharkami z przemieszczeniem gruntu na odległość do 10 m w gruncie kat. I-III - zasypanie wykopu materiałem dowiezionym wraz z kosztem pozyskania materiału</t>
  </si>
  <si>
    <t>Zagęszczenie nasypów ubijakami mechanicznymi; grunty sypkie kat. I-III</t>
  </si>
  <si>
    <t>Drenaż - podsypka i obyspka filtracyjna ze żwiru</t>
  </si>
  <si>
    <t>Ułożenie rury drenarskiej fi150mm</t>
  </si>
  <si>
    <t>Roboty montażowe</t>
  </si>
  <si>
    <t>Montaż rurociągów z rur polietylenowych D63x5,8mm PE100 RC SDR11</t>
  </si>
  <si>
    <t>Montaż rurociągów z rur polietylenowych D90x5,2mm PE100RC SDR17,6</t>
  </si>
  <si>
    <t>Montaż rurociągów z rur polietylenowych D125x7,1mm PE100RC SDR17,6 - typ 2</t>
  </si>
  <si>
    <t>Montaż rurociągów z rur polietylenowych D180x10,3mm PE100 RC SDR17,6 - Typ 2</t>
  </si>
  <si>
    <t>Montaż rurociągów z rur polietylenowych D315x17,9mm PE100 SDR17,6 - typ 2</t>
  </si>
  <si>
    <t>Montaż rurociągów z rur polietylenowych D450x25,6mm PE100RC SDR17,6</t>
  </si>
  <si>
    <t>Połączenia rur z polietylenu o śr. 63 mm za pomocą kształtek elektrooporowych - mufa elektrooporowa PE100 D63mm</t>
  </si>
  <si>
    <t>Połączenia rur z polietylenu o śr. 90 mm za pomocą kształtek elektrooporowych - mufa elektrooporowa PE100 D90mm</t>
  </si>
  <si>
    <t>Połączenia rur z polietylenu o śr. 110 mm za pomocą kształtek elektrooporowych - mufa elektrooporowa PE100 D110mm</t>
  </si>
  <si>
    <t>Połączenia rur z polietylenu o śr. 125 mm za pomocą kształtek elektrooporowych - mufa elektrooporowa PE100 D125mm</t>
  </si>
  <si>
    <t>Połączenia rur z polietylenu o śr. 160 mm za pomocą kształtek elektrooporowych - mufa elektrooporowa PE100 D160mm</t>
  </si>
  <si>
    <t>Połączenia rur z polietylenu o śr. 180 mm za pomocą kształtek elektrooporowych - mufa elektrooporowa PE100 D180mm SDR17</t>
  </si>
  <si>
    <t>Połączenia rur z polietylenu o śr. 200 mm za pomocą kształtek elektrooporowych - mufa elektrooporowa PE100 D200mm</t>
  </si>
  <si>
    <t>Połączenia rur z polietylenu o śr. 315 mm za pomocą kształtek elektrooporowych - mufa elektrooporowa PE100 D315mm SDR17,6</t>
  </si>
  <si>
    <t>Połączenia rur z polietylenu o śr. 400 mm za pomocą kształtek elektrooporowych - mufa elektrooporowa PE100 D400mm SDR17,6</t>
  </si>
  <si>
    <t>Połączenia rur z polietylenu o śr. 450 mm za pomocą kształtek elektrooporowych - mufa elektrooporowa PE100 D450mm SDR17,6</t>
  </si>
  <si>
    <t>Kształtka - Łuk 22° LS PE100 D63mm SDR17</t>
  </si>
  <si>
    <t>Kształtka - Łuk 90° LS PE100 D63mm SDR17</t>
  </si>
  <si>
    <t>Połączenia rur z polietylenu o śr. 63 mm za pomocą kształtek elektrooporowych</t>
  </si>
  <si>
    <t>Kształtka - Łuk 11° LS PE100 D90mm SDR17</t>
  </si>
  <si>
    <t>Kształtka - Łuk 22° LS PE100 D90mm SDR17</t>
  </si>
  <si>
    <t>Kształtka - Łuk 30° LS PE100 D90mm SDR17</t>
  </si>
  <si>
    <t>Kształtka - Łuk 90° LS PE100 D90mm SDR17</t>
  </si>
  <si>
    <t>Łączenie rur z polietylenu o śr. nom. 90 mm metodą zgrzewania czołowego</t>
  </si>
  <si>
    <t>poł.</t>
  </si>
  <si>
    <t>Kształtka - Łuk 11° LS PE100 D125mm SDR17</t>
  </si>
  <si>
    <t>Kształtka - Łuk 22° LS PE100 D125mm SDR17</t>
  </si>
  <si>
    <t>Kształtka - Łuk 30° LS PE100 D125mm SDR17</t>
  </si>
  <si>
    <t>Kształtka - Łuk 45° LS PE100 D125mm SDR17</t>
  </si>
  <si>
    <t>Kształtka - Łuk 60° LS PE100 D125mm SDR17</t>
  </si>
  <si>
    <t>Kształtka - Łuk 90° LS PE100 D125mm SDR17</t>
  </si>
  <si>
    <t>Kształtka - Redukcja PE100 D125/110mm SDR17</t>
  </si>
  <si>
    <t>Łączenie rur z polietylenu o śr. nom. 125 mm metodą zgrzewania czołowego</t>
  </si>
  <si>
    <t>Kształtka - Redukcja PE100 D160/125mm SDR17</t>
  </si>
  <si>
    <t>Łączenie rur z polietylenu o śr. nom. 160 mm metodą zgrzewania czołowego</t>
  </si>
  <si>
    <t>Kształtka - Łuk 11° LS PE100 D180mm SDR17</t>
  </si>
  <si>
    <t>Kształtka - Łuk 22° LS PE100 D180mm SDR17</t>
  </si>
  <si>
    <t>Kształtka - Łuk 30° LS PE100 D180mm SDR17</t>
  </si>
  <si>
    <t>Kształtka - Łuk 45° LS PE100 D180mm SDR17</t>
  </si>
  <si>
    <t>Kształtka - Łuk 60° LS PE100 D180mm SDR17</t>
  </si>
  <si>
    <t>Kształtka - Łuk 90° LS PE100 D180mm SDR17</t>
  </si>
  <si>
    <t>Kształtka - Trójnik PE100 D180mm SDR17</t>
  </si>
  <si>
    <t>Łączenie rur z polietylenu o śr. nom. 180 mm metodą zgrzewania czołowego</t>
  </si>
  <si>
    <t>Kształtka - Redukcja PE100 D200/180mm</t>
  </si>
  <si>
    <t>Łączenie rur z polietylenu o śr. nom. 200 mm metodą zgrzewania czołowego</t>
  </si>
  <si>
    <t>Kształtka - Trójnik PE100 D315mm</t>
  </si>
  <si>
    <t>Kształtka - Łuk 11° LS PE100 D315mm SDR17</t>
  </si>
  <si>
    <t>Kształtka - Łuk 22° LS PE100 D315mm SDR17</t>
  </si>
  <si>
    <t>Kształtka - Łuk 30° LS PE100 D315mm SDR17</t>
  </si>
  <si>
    <t>Kształtka - Łuk 45° LS PE100 D315mm SDR17</t>
  </si>
  <si>
    <t>Kształtka - Łuk 60° LS PE100 D315mm SDR17</t>
  </si>
  <si>
    <t>Kształtka - Łuk 90° LS PE100 D315mm SDR17</t>
  </si>
  <si>
    <t>Kształtka - Trójnik PE100 SDR 17 D315</t>
  </si>
  <si>
    <t>Kształtka - Redukcja D315/180mm SDR17</t>
  </si>
  <si>
    <t>Kształtka - Trójnik redukcyjny PE100 D315/160mm</t>
  </si>
  <si>
    <t>Kształtka - Trójnik redukcyjny PE100 D315/200mm</t>
  </si>
  <si>
    <t>Łączenie rur z polietylenu o śr. nom. 315 mm metodą zgrzewania czołowego</t>
  </si>
  <si>
    <t>Kształtka - Trójnik redukcyjny D400/315 PE100 SDR17</t>
  </si>
  <si>
    <t>Łączenie rur z polietylenu o śr. nom. 400 mm metodą zgrzewania czołowego</t>
  </si>
  <si>
    <t>Kształtka - Redukcja PE100 LS D450/315mm</t>
  </si>
  <si>
    <t>Kształtka - Trójnik D450 PE100 SDR17</t>
  </si>
  <si>
    <t>Łączenie rur z polietylenu o śr. nom. 450 mm metodą zgrzewania czołowego</t>
  </si>
  <si>
    <t>Obejma siodłowa z opaską dolną do nawiercania PE100 D125mm/63mm</t>
  </si>
  <si>
    <t>wcin.</t>
  </si>
  <si>
    <t>Obejma siodłowa z opaską dolną do odpowietrzenia PE100 D180mm/63mm</t>
  </si>
  <si>
    <t>Obejma siodłowa PE100 z opaską dolną dla przyłączy PE100 D180mm/90mm</t>
  </si>
  <si>
    <t>Obejma siodłowa PE100 z opaską dolną dla przyłączy PE100 D180mm/125mm</t>
  </si>
  <si>
    <t>Obejma siodłowa PE100 z opaską dolną do odpowietrzenia PE100 D315mm/63mm</t>
  </si>
  <si>
    <t>Obejma siodłowa PE100 z opaską dolną dla przyłączy D315xD90mm PE</t>
  </si>
  <si>
    <t>Obejma siodłowa PE100 z opaską dolną dla przyłączy D315xD125mm PE</t>
  </si>
  <si>
    <t>Połączenie kołnierzowe PE/stal D63mm/Dn50mm</t>
  </si>
  <si>
    <t>Połączenie kołnierzowe PE/stal D90mm/Dn80mm</t>
  </si>
  <si>
    <t>Połączenie kołnierzowe PE/stal D125mm/Dn100mm</t>
  </si>
  <si>
    <t>Połączenie kołnierzowe PE/stal D160mm/Dn150mm</t>
  </si>
  <si>
    <t>Połączenie kołnierzowe PE/stal D315mm/Dn300mm</t>
  </si>
  <si>
    <t>Zasuwa kołnierzowa Dn50 do gazu</t>
  </si>
  <si>
    <t>Zasuwa kołnierzowa Dn50 do gazu wraz z trzpieniem i skrzynką uliczną do zasuw</t>
  </si>
  <si>
    <t>Zasuwa kołnierzowa Dn80 do gazu wraz z trzpieniem i skrzynką uliczną do zasuw</t>
  </si>
  <si>
    <t>Zasuwa kołnierzowa Dn100 do gazu wraz z trzpieniem i skrzynką uliczną do zasuw</t>
  </si>
  <si>
    <t>Zasuwa kołnierzowa Dn300 do gazu (przełożenie zasuwy Dn300 z punktu R do R')</t>
  </si>
  <si>
    <t>Króciec stalowy z kołnierzem do wspawania PN10 DN50</t>
  </si>
  <si>
    <t>Kołnierz stalowy do wspawania Dn100</t>
  </si>
  <si>
    <t>Kołnierz stalowy do wspawania Dn150</t>
  </si>
  <si>
    <t>Kołnierz stalowy do wspawania Dn300</t>
  </si>
  <si>
    <t>Kolumna stalowa do przyłączy D63 z kołnierzem Dn50</t>
  </si>
  <si>
    <t>Kolumna stalowa do przyłączy D90 z kołnierzem Dn80</t>
  </si>
  <si>
    <t>Kolumna stalowa do przyłączy D125 z kołnierzem Dn100</t>
  </si>
  <si>
    <t>Rura stalowa Dn50</t>
  </si>
  <si>
    <t>Kołnierz ślepy stalowy Dn50</t>
  </si>
  <si>
    <t>Zawór kulowy kołnierzowy Dn50</t>
  </si>
  <si>
    <t>Zawór kulowy kołnierzowy Dn80</t>
  </si>
  <si>
    <t>Zawór kulowy kołnierzowy Dn100</t>
  </si>
  <si>
    <t>Rury ochronne (osłonowe) PE100 D225x12,8mm SDR17,6 wraz z wypełnieniem pianką przestrzeni między rurami oraz płozami dystansowymi</t>
  </si>
  <si>
    <t>Rury ochronne (osłonowe) PE100 D280x15,9mm SDR17,6 wraz z wypełnieniem pianką przestrzeni między rurami oraz płozami dystansowymi</t>
  </si>
  <si>
    <t>Rury ochronne (osłonowe) PE100 D450x25,6mm SDR17,6 wraz z wypełnieniem pianką przestrzeni między rurami oraz płozami dystansowymi</t>
  </si>
  <si>
    <t>Uszczelnianie końców rur ochronnych o śr.nom.225-280 mm gumowymi manszetami</t>
  </si>
  <si>
    <t>Uszczelnianie końców rur ochronnych o śr.nom.450 mm gumowymi manszetami</t>
  </si>
  <si>
    <t>Oznakowanie trasy gazociągu ułożonego w ziemi taśmą z tworzywa sztucznego + drut identyfikacyjny</t>
  </si>
  <si>
    <t>Otworowanie i odtworzenie  istniejącej płyty przejściowej zlokalizowanej przed Starym Browarem – powierzchnia ok.10,50m2</t>
  </si>
  <si>
    <t>Razem poddział: Roboty montażowe</t>
  </si>
  <si>
    <t>Roboty montażowe metodą bezwykopową</t>
  </si>
  <si>
    <t>Montaż rurociągów PE100 RC D315x18,7mm SDR17,6 pomarańczowe (typ 3) z wtopionym drutem sygnalizacyjnym metodą bezwykopową - komplet prac przygotowawczych, materiałów i prac montażowych</t>
  </si>
  <si>
    <t>Razem poddział: Roboty montażowe metodą bezwykopową</t>
  </si>
  <si>
    <t>Węzły i by-passy</t>
  </si>
  <si>
    <t>PG-1 (schematy nr 1-2)</t>
  </si>
  <si>
    <t>Fitting do wspawania na rurociąg Dn150 stal  (Adaptor do balonowania) do zatrzymania przepływu na sieci gazowej - wstrzymanie przepływu za pomocą podwójnej  kolumny do balonowania z zestawem do nawiercania pod ciśnieniem, z zaworem odcinającym i korkiem zamykającym</t>
  </si>
  <si>
    <t>Fitting PE (Adaptor do balonowania) montowany na rurociąg Dn110 PE do zatrzymania przepływu na sieci gazowej - wstrzymanie przepływu za pomocą 2 x pojedynczej kolumny do balonowania z zestawem do nawiercania pod ciśnieniem, z zaworem odcinającym i korkiem zamykającym</t>
  </si>
  <si>
    <t>Wspawanie króćca stalowego kołnierzowego Dn32 na istniejacym gazociągu wraz z późniejszym wykonaniem nawiercenia</t>
  </si>
  <si>
    <t>Wspawanie króćca stalowego kołnierzowego Dn80 na istniejacym gazociągu wraz z późniejszym wykonaniem nawiercenia</t>
  </si>
  <si>
    <t>Zasuwa kołnierzowa Dn32 do gazu</t>
  </si>
  <si>
    <t>Zasuwa kołnierzowa Dn80 do gazu</t>
  </si>
  <si>
    <t>Połączenie kołnierzowe PE/stal D40mm/Dn32mm</t>
  </si>
  <si>
    <t>Kołnierz ślepy stalowy Dn32</t>
  </si>
  <si>
    <t>Kołnierz ślepy stalowy Dn80</t>
  </si>
  <si>
    <t>Rurka stalowa Dn32 do odgazowania istn. gazociągu</t>
  </si>
  <si>
    <t>Rurka stalowa Dn80 do odgazowania istn. gazociągu</t>
  </si>
  <si>
    <t>Połączenia rur z polietylenu o śr. 40 mm za pomocą kształtek elektrooporowych - Mufa elektrooporowa PE100 D40mm SDR11</t>
  </si>
  <si>
    <t>Połączenia rur z polietylenu o śr. 90 mm za pomocą kształtek elektrooporowych - Mufa elektrooporowa PE100 D90mm SDR17</t>
  </si>
  <si>
    <t>Kształtka - Łuk 22° LS PE100 D40mm SDR11</t>
  </si>
  <si>
    <t>Kształtka - Łuk 30° LS PE100 D40mm SDR11</t>
  </si>
  <si>
    <t>Połączenia rur z polietylenu o śr. 40 mm za pomocą kształtek elektrooporowych</t>
  </si>
  <si>
    <t>Montaż rurociągów z rur polietylenowych PE100 D40mm SDR 11</t>
  </si>
  <si>
    <t>Montaż rurociągów z rur polietylenowych PE100 D90mm SDR17,6</t>
  </si>
  <si>
    <t>RAZEM 1.4.1 PG-1 (schematy nr 1-2)</t>
  </si>
  <si>
    <t>PG-2 (schemat nr 4)</t>
  </si>
  <si>
    <t>Wspawanie króćca stalowego kołnierzowego Dn50 na istniejacym gazociągu wraz z późniejszym wykonaniem nawiercenia</t>
  </si>
  <si>
    <t>Montaż rurociągów z rur polietylenowych PE100 D63mm SDR11</t>
  </si>
  <si>
    <t>Kształtka - Łuk 90° LS PE100 D63mm SDR11</t>
  </si>
  <si>
    <t>RAZEM 1.4.2 PG-2 (schemat nr 4)</t>
  </si>
  <si>
    <t>PG-3 (schematy nr 3-12), PG-4 (schemat nr 7), PG-6 (schemat nr 7)</t>
  </si>
  <si>
    <t>Fitting do wspawania na rurociąg Dn100 stal  (Adaptor do balonowania) do zatrzymania przepływu na sieci gazowej - wstrzymanie przepływu za pomocą podwójnej  kolumny do balonowania z zestawem do nawiercania pod ciśnieniem,  z zaworem odcinającym i korkiem zamykającym</t>
  </si>
  <si>
    <t>Fitting do wspawania na rurociąg Dn150 stal  (Adaptor do balonowania) do zatrzymania przepływu na sieci gazowej - wstrzymanie przepływu za pomocą podwójnej  kolumny do balonowania z zestawem do nawiercania pod ciśnieniem,  z zaworem odcinającym i korkiem zamykającym</t>
  </si>
  <si>
    <t>Fitting do wspawania na rurociąg Dn250 stal  (Adaptor do balonowania) do zatrzymania przepływu na sieci gazowej - wstrzymanie przepływu za pomocą podwójnej  kolumny do balonowania z zestawem do nawiercania pod ciśnieniem,  z zaworem odcinającym i korkiem zamykającym</t>
  </si>
  <si>
    <t>Fitting do wspawania na rurociąg Dn300 stal  (Adaptor do balonowania) do zatrzymania przepływu na sieci gazowej - wstrzymanie przepływu za pomocą podwójnej  kolumny do balonowania z zestawem do nawiercania pod ciśnieniem,  z zaworem odcinającym i korkiem zamykającym</t>
  </si>
  <si>
    <t>Fitting PE (Adaptor do balonowania) montowany na rurociąg Dn125 PE do zatrzymania przepływu na sieci gazowej - wstrzymanie przepływu za pomocą 2 x pojedynczej kolumny do balonowania z zestawem do nawiercania pod ciśnieniem, z zaworem odcinającym i korkiem zamykającym</t>
  </si>
  <si>
    <t>Fitting PE (Adaptor do balonowania) montowany na rurociąg Dn180 PE do zatrzymania przepływu na sieci gazowej - wstrzymanie przepływu za pomocą 2 x pojedynczej kolumny do balonowania z zestawem do nawiercania pod ciśnieniem, z zaworem odcinającym i korkiem zamykającym</t>
  </si>
  <si>
    <t>Fitting PE (Adaptor do balonowania) montowany na rurociąg Dn315 PE do zatrzymania przepływu na sieci gazowej - wstrzymanie przepływu za pomocą 2 x pojedynczej kolumny do balonowania z zestawem do nawiercania pod ciśnieniem, z zaworem odcinającym i korkiem zamykającym</t>
  </si>
  <si>
    <t>Fitting PE (Adaptor do balonowania) montowany na rurociąg Dn450 PE do zatrzymania przepływu na sieci gazowej - wstrzymanie przepływu za pomocą 2 x pojedynczej kolumny do balonowania z zestawem do nawiercania pod ciśnieniem, z zaworem odcinającym i korkiem zamykającym</t>
  </si>
  <si>
    <t>Odejście siodłowe PE100 D180xD40mm z obejmą dolną</t>
  </si>
  <si>
    <t>Odejście siodłowe PE100 D180xD90mm z obejmą dolną</t>
  </si>
  <si>
    <t>Odejście siodłowe PE100 D315xD90mm z obejmą dolną</t>
  </si>
  <si>
    <t>Odejście siodłowe PE100 D315xD160mm z obejmą dolną</t>
  </si>
  <si>
    <t>Odejście siodłowe PE100 D450xD160mm z obejmą dolną</t>
  </si>
  <si>
    <t>Wspawanie króćca stalowego kołnierzowego Dn150 na istniejacym gazociągu wraz z późniejszym wykonaniem nawiercenia</t>
  </si>
  <si>
    <t>Zasuwa kołnierzowa Dn150 do gazu</t>
  </si>
  <si>
    <t>Zasuwa D125 z króćcami PE do zgrzewania</t>
  </si>
  <si>
    <t>Połączenie kołnierzowe PE/stal D180mm/Dn150</t>
  </si>
  <si>
    <t>Kołnierz ślepy stalowy Dn150</t>
  </si>
  <si>
    <t>Rurka stalowa Dn150 do odgazowania istn. gazociągu</t>
  </si>
  <si>
    <t>Połączenia rur z polietylenu o śr. 40 mm za pomocą kształtek elektrooporowych - mufa elektrooporowa PE100 D40mm SDR11</t>
  </si>
  <si>
    <t>Połączenia rur z polietylenu o śr. 75 mm za pomocą kształtek elektrooporowych - mufa elektrooporowa PE100 D75mm SDR11</t>
  </si>
  <si>
    <t>Połączenia rur z polietylenu o śr. 90 mm za pomocą kształtek elektrooporowych - mufa elektrooporowa PE100 D90mm SDR17</t>
  </si>
  <si>
    <t>Połączenia rur z polietylenu o śr. 160 mm za pomocą kształtek elektrooporowych - mufa elektrooporowa PE100 D160mm SDR17</t>
  </si>
  <si>
    <t>Kształtka - Łuk 60° LS PE100 D40mm SDR11</t>
  </si>
  <si>
    <t>Kształtka - Łuk 90° LS PE100 D40mm SDR11</t>
  </si>
  <si>
    <t>Kształtka - Łuk 30° LS PE100 D63mm SDR11</t>
  </si>
  <si>
    <t>Kształtka - Łuk 60° LS PE100 D63mm SDR11</t>
  </si>
  <si>
    <t>Kształtka - redukcja PE D75/63</t>
  </si>
  <si>
    <t>Połączenia rur z polietylenu o śr. 75 mm za pomocą kształtek elektrooporowych</t>
  </si>
  <si>
    <t>Kształtka - redukcja PE D90/63</t>
  </si>
  <si>
    <t>Kształtka - Łuk 60° LS PE100 D90mm SDR17</t>
  </si>
  <si>
    <t>Kształtka - Trójnik PE100 LS D90mm SDR17</t>
  </si>
  <si>
    <t>Kształtka - Trójnik PE100 LS D90/63mm SDR17</t>
  </si>
  <si>
    <t>Kształtka - Redukcja PE100 LS D180/90mm</t>
  </si>
  <si>
    <t>Kształtka - Trójnik PE100 D180/75mm SDR17</t>
  </si>
  <si>
    <t>Kształtka - Trójnik PE100 LS D180/90mm SDR17</t>
  </si>
  <si>
    <t>Kształtka - Trójnik PE100 LS D180mm SDR17</t>
  </si>
  <si>
    <t>Kształtka - Zaślepka PE D315 PE SDR17,6</t>
  </si>
  <si>
    <t>Montaż rurociągów z rur polietylenowych PE100 D180mm SDR17,6</t>
  </si>
  <si>
    <t>RAZEM 1.4.3 PG-3 (schematy nr 3-12), PG-4 (schemat nr 7), PG-6 (schemat nr 7)</t>
  </si>
  <si>
    <t>PG-4 (schematy nr 13-15)</t>
  </si>
  <si>
    <t>Odejście siodłowe PE typ Topload D180xD90mm PE</t>
  </si>
  <si>
    <t>Kształtka - Łuk 22° LS PE100 D63mm SDR11</t>
  </si>
  <si>
    <t>Kształtka - Redukcja PE100 LS D63/40mm SDR11</t>
  </si>
  <si>
    <t>Kształtka - Łuk 45° LS PE100 D90mm SDR17</t>
  </si>
  <si>
    <t>RAZEM 1.4.4 PG-4 (schematy nr 13-15)</t>
  </si>
  <si>
    <t>PG-7 (schematy nr 16-18)</t>
  </si>
  <si>
    <t>Fitting PE (Adaptor do balonowania) montowany na rurociąg Dn400 PE do zatrzymania przepływu na sieci gazowej - wstrzymanie przepływu za pomocą 2 x pojedynczej kolumny do balonowania z zestawem do nawiercania pod ciśnieniem, z zaworem odcinającym i korkiem zamykającym</t>
  </si>
  <si>
    <t>Odejście siodłowe PE typ Topload D315xD160mm PE</t>
  </si>
  <si>
    <t>Odejście siodłowe PE typ Topload D400xD160mm PE</t>
  </si>
  <si>
    <t>RAZEM 1.4.5 PG-7 (schematy nr 16-18)</t>
  </si>
  <si>
    <t>RAZEM 1.4 Węzły i by-passy</t>
  </si>
  <si>
    <t>Czyszczenie i próby szczelności</t>
  </si>
  <si>
    <t>Próba szczelności i wytrzymałości gazociągów o śr.nom. 40-90 mm</t>
  </si>
  <si>
    <t>Próba szczelności i wytrzymałości gazociągów o śr.nom. 125-180 mm</t>
  </si>
  <si>
    <t>Próba szczelności i wytrzymałości gazociągów o śr.nom. 315-450 mm</t>
  </si>
  <si>
    <t>Czyszczenie gazociągów za pomocą tłoka</t>
  </si>
  <si>
    <t>RAZEM 1.5 Czyszczenie i próby szczelności</t>
  </si>
  <si>
    <t>Zabezpieczenie istniejącego uzbrojenia</t>
  </si>
  <si>
    <t>Montaż konstrukcji podwieszeń rurociągów i kanałów</t>
  </si>
  <si>
    <t>Demontaż konstrukcji podwieszeń rurociągów i kanałów</t>
  </si>
  <si>
    <t>Montaż konstrukcji podwieszeń kabli energetycznych i telekomunikacyjnych</t>
  </si>
  <si>
    <t>Demontaż konstrukcji podwieszeń kabli energetycznych i telekomunikacyjnych</t>
  </si>
  <si>
    <t>RAZEM 1.6 Zabezpieczenie istniejącego uzbrojenia</t>
  </si>
  <si>
    <t>Demontaż istniejących instalacji</t>
  </si>
  <si>
    <t>1.7.1</t>
  </si>
  <si>
    <t>Prace ziemne</t>
  </si>
  <si>
    <t>RAZEM 1.7.1 Prace ziemne</t>
  </si>
  <si>
    <t>1.7.2</t>
  </si>
  <si>
    <t>Prace demontażowe</t>
  </si>
  <si>
    <t>Odgazowanie i przeazotowanie rurociągów przeznaczonych do likwidacji</t>
  </si>
  <si>
    <t>RAZEM 1.7.2 Prace demontażowe</t>
  </si>
  <si>
    <t>RAZEM 1.7 Demontaż istniejących instalacji</t>
  </si>
  <si>
    <t>Podłoża pod kanały i obiekty z materiałów sypkich grub. 15 cm</t>
  </si>
  <si>
    <t>Pełne umocnienie pionowych ścian wykopów liniowych o głębok.do 3.0 m wypraskami w grunt.suchych kat.III-IV wraz z rozbiór.</t>
  </si>
  <si>
    <t>Pełne umocnienie pionowych ścian wykopów liniowych o głęb.do 3m palami szalunkowymi (wypraskami) w gruntach nawodnionych kat.III-IV wraz z rozbiórką</t>
  </si>
  <si>
    <t>Odpompowywanie wód z wykopów (założono 70 dni)</t>
  </si>
  <si>
    <t>godz.</t>
  </si>
  <si>
    <t>Studzienki kanalizacyjne systemowe z tworzywa sztucznego o śr 425 mm</t>
  </si>
  <si>
    <t>Kanały z rur PVC łączonych na wcisk o śr. zewn. 200 mm</t>
  </si>
  <si>
    <t>Rurociągi tłoczne z rur ciśnieniowych</t>
  </si>
  <si>
    <t>Studnie rewizyjne z kręgów betonowych o śr. 1000 mm w gotowym wykopie - tymczasowy osadnik</t>
  </si>
  <si>
    <t>Odwodnienie wykopów</t>
  </si>
  <si>
    <t>Sieci wodociągowe - montaż rurociągów z rur polietylenowych (PE, PEHD) o śr.zewnętrznej 32 mm - PE100 D32x3,0mm SDR11 (PN 16)</t>
  </si>
  <si>
    <t>Sieci wodociągowe - montaż rurociągów z rur polietylenowych (PE, PEHD) o śr.zewnętrznej 50 mm - PE D50x4,6mm SDR 11 (PN 16)</t>
  </si>
  <si>
    <t>Sieci wodociągowe - montaż rurociągów z rur polietylenowych (PE, PEHD) o śr.zewnętrznej 63 mm - PE100 D63x5,8mm SDR 11</t>
  </si>
  <si>
    <t>Sieci wodociągowe - montaż rurociągów z rur polietylenowych (PE, PEHD) o śr.zewnętrznej 75 mm - PE100 D75x4,5mm SDR 17 (PN 10)</t>
  </si>
  <si>
    <t>Sieci wodociągowe - montaż rurociągów z rur polietylenowych (PE, PEHD) o śr.zewnętrznej 90 mm - PE100 D90x5,4mm SDR 17 (PN 10)</t>
  </si>
  <si>
    <t>Sieci wodociągowe - montaż rurociągów z rur polietylenowych (PE, PEHD) o śr.zewnętrznej 110 mm - PE 100 D110x6,6mm SDR 17 (PN 16)</t>
  </si>
  <si>
    <t>Sieci wodociągowe - montaż rurociągów z rur polietylenowych (PE, PEHD) o śr.zewnętrznej 180 mm - PE100 D180 x 10,7 mm SDR 17 (PN 10)</t>
  </si>
  <si>
    <t>Sieci wodociągowe - montaż rurociągów z rur polietylenowych (PE, PEHD) o śr.zewnętrznej 225 mm - PE100 D225x13,4mm SDR 17 (PN 10)</t>
  </si>
  <si>
    <t>Sieci wodociągowe - montaż rurociągów z rur polietylenowych (PE, PEHD) o śr.zewnętrznej 280 mm - PE100 D280x16,6mm SDR17</t>
  </si>
  <si>
    <t>Sieci wodociągowe - montaż rurociągów z rur polietylenowych (PE, PEHD) o śr.zewnętrznej 400 mm - PE100 D400x23,7mm SDR17</t>
  </si>
  <si>
    <t>Sieci wodociągowe - montaż rurociągów z rur polietylenowych (PE, PEHD) o śr.zewnętrznej 560 mm - PE100 D560x33,2mm SDR17</t>
  </si>
  <si>
    <t>Sieci wodociągowe - rury o śr. nominalnej 50 mm z żeliwa sferoidalnego</t>
  </si>
  <si>
    <t>Sieci wodociągowe - rury o śr. nominalnej 65 mm z żeliwa sferoidalnego</t>
  </si>
  <si>
    <t>Sieci wodociągowe - rury o śr. nominalnej 80 mm z żeliwa sferoidalnego</t>
  </si>
  <si>
    <t>Sieci wodociągowe - rury o śr. nominalnej 500 mm z żeliwa sferoidalnego</t>
  </si>
  <si>
    <t>Sieci wodociągowe - połączenie rur polietylenowych ciśnieniowych PE, PEHD za pomocą kształtek elektrooporowych o śr.zewnętrznej 180 mm - mufa</t>
  </si>
  <si>
    <t>złącz.</t>
  </si>
  <si>
    <t>Sieci wodociągowe - połączenie rur polietylenowych ciśnieniowych PE, PEHD metodą zgrzewania czołowego o śr.zewnętrznej 280 mm</t>
  </si>
  <si>
    <t>Sieci wodociągowe - połączenie rur polietylenowych ciśnieniowych PE, PEHD metodą zgrzewania czołowego o śr.zewnętrznej 400 mm</t>
  </si>
  <si>
    <t>Sieci wodociągowe - połączenie rur polietylenowych ciśnieniowych PE, PEHD metodą zgrzewania czołowego o śr.zewnętrznej 560 mm</t>
  </si>
  <si>
    <t>Rury ochronne stalowe DN125</t>
  </si>
  <si>
    <t>Uszczelnianie końców rur ochronnych o śr.nom.125 mm manszetą lub pianką poliuretanową</t>
  </si>
  <si>
    <t>Płoza BR na rurę przewodową, wysokość 15 mm; luz 13,3 mm; 6 el.</t>
  </si>
  <si>
    <t>Rury ochronne o śr.nom. 500 mm - rura stalowa 508,0x11,0mm</t>
  </si>
  <si>
    <t>Uszczelnianie końców rur ochronnych o śr.nom.500 mm manszetą lub pianką poliuretanową</t>
  </si>
  <si>
    <t>Płoza TR na rurę przewodową, wysokość 30 mm; luz 26 mm; 12 el.</t>
  </si>
  <si>
    <t>Rurka sygnalizacyjna stalowa wspawana w rurę ochronną ze skrzynką uliczną</t>
  </si>
  <si>
    <t>Oznakowanie trasy wodociągu ułożonego w ziemi taśmą z tworzywa sztucznego</t>
  </si>
  <si>
    <t xml:space="preserve"> RAZEM: Roboty ziemne</t>
  </si>
  <si>
    <t xml:space="preserve"> RAZEM: Odwodnienie wykopów</t>
  </si>
  <si>
    <t xml:space="preserve"> RAZEM: Roboty montażowe</t>
  </si>
  <si>
    <t>Węzły wodociągowe</t>
  </si>
  <si>
    <t>Sieci wodociągowe - połączenie rur polietylenowych ciśnieniowych PE, PEHD za pomocą kształtek elektrooporowych o śr.zewnętrznej 180 mm - łuk 90st LS Dz180 SDR17</t>
  </si>
  <si>
    <t>Sieci wodociągowe - połączenie rur polietylenowych ciśnieniowych PE, PEHD za pomocą kształtek elektrooporowych o śr.zewnętrznej 180 mm - łuk 57st Dz180 SDR17</t>
  </si>
  <si>
    <t>Sieci wodociągowe - połączenie rur polietylenowych ciśnieniowych PE, PEHD za pomocą kształtek elektrooporowych o śr.zewnętrznej 180 mm - łuk 89st Dz180 SDR17</t>
  </si>
  <si>
    <t>Kształtka do zgrzewania doczołowego - Łuk segmentowy 26-29st Dz400 SDR17</t>
  </si>
  <si>
    <t>Kształtka do zgrzewania doczołowego - Łuk segmentowy 45st Dz400 SDR17</t>
  </si>
  <si>
    <t>Kształtka do zgrzewania doczołowego - Łuk 90st LS Dz400 SDR17</t>
  </si>
  <si>
    <t>Kształtka do zgrzewania doczołowego - Łuk segmentowy 17-28st Dz560 SDR17</t>
  </si>
  <si>
    <t>Kształtka do zgrzewania doczołowego - Łuk segmentowy 86st Dz560 SDR17</t>
  </si>
  <si>
    <t>Sieci wodociągowe - kształtki żeliwne ciśnieniowe kołnierzowe o śr. 150 mm - trójnik 150/150/150 PN10</t>
  </si>
  <si>
    <t>Sieci wodociągowe - kształtki żeliwne ciśnieniowe kołnierzowe o śr. 200 mm - trójnik 200/200/80 PN10</t>
  </si>
  <si>
    <t>Sieci wodociągowe - kształtki żeliwne ciśnieniowe kołnierzowe o śr. 400 mm - trójnik 400/400/150 PN10</t>
  </si>
  <si>
    <t>Sieci wodociągowe - kształtki żeliwne ciśnieniowe kołnierzowe o śr. 400 mm - trójnik 400/400/250 PN10</t>
  </si>
  <si>
    <t>Sieci wodociągowe - kształtki żeliwne ciśnieniowe kołnierzowe o śr. 400 mm - trójnik 400/400/400 PN10</t>
  </si>
  <si>
    <t>Sieci wodociągowe - kształtki żeliwne ciśnieniowe kołnierzowe o śr. 500 mm - trójnik 500/500/150 PN10</t>
  </si>
  <si>
    <t>Sieci wodociągowe - kształtki żeliwne ciśnieniowe kołnierzowe o śr. 500 mm - trójnik 500/500/200 PN10</t>
  </si>
  <si>
    <t>Sieci wodociągowe - kształtki żeliwne ciśnieniowe kołnierzowe o śr. 150 mm - kolano dwukołnierzowe 90st DN150mm PN10</t>
  </si>
  <si>
    <t>Sieci wodociągowe - kształtki żeliwne ciśnieniowe kołnierzowe o śr. 150 mm - redukcja dwukołnierzowa DN150/80mm PN10</t>
  </si>
  <si>
    <t>Sieci wodociągowe - kształtki żeliwne ciśnieniowe kołnierzowe o śr. 500 mm - redukcja dwukołnierzowa DN500/400mm PN10</t>
  </si>
  <si>
    <t>Zasuwa kołnierzowa z miękkim uszczelnieniem klina DN 80 PN10  L=180mm</t>
  </si>
  <si>
    <t>Zasuwa kołnierzowa z miękkim uszczelnieniem klina DN 150 PN10 typ L=210mm</t>
  </si>
  <si>
    <t>Zasuwa kołnierzowa z miękkim uszczelnieniem klina DN 200 PN10 typ L=230mm</t>
  </si>
  <si>
    <t>Zasuwa kołnierzowa z miękkim uszczelnieniem klina DN 250 PN10 typ L=250mm</t>
  </si>
  <si>
    <t>Zasuwa kołnierzowa z miękkim uszczelnieniem klina DN 400 PN10 L=600mm</t>
  </si>
  <si>
    <t>Zasuwa kołnierzowa z miękkim uszczelnieniem klina DN 500 PN10 L=700mm</t>
  </si>
  <si>
    <t>Zawór napowietrzająco - odpowietrzający DN80 + trójnik kołnierzowy T 250/250/80 PN10 + zasuwa DN80 PN10</t>
  </si>
  <si>
    <t>Zawór napowietrzająco - odpowietrzający DN80 + trójnik kołnierzowy T 400/400/80 PN10 + zasuwa DN80 PN10</t>
  </si>
  <si>
    <t>Zawór napowietrzająco - odpowietrzający DN80 + trójnik kołnierzowy T 500/500/80 PN10 + zasuwa DN80 PN10</t>
  </si>
  <si>
    <t>Podłączenie instalacji do sieci wodociągowej - obejma do nawiercania z obrotowym odejściem 180-32 SDR11 PN16</t>
  </si>
  <si>
    <t>Podłączenie instalacji do sieci wodociągowej - obejma do nawiercania z obrotowym odejściem 180-50 SDR11 PN16</t>
  </si>
  <si>
    <t>Podłączenie instalacji do sieci wodociągowej - obejma do nawiercania z obrotowym odejściem 225-63 SDR11 PN16</t>
  </si>
  <si>
    <t>Podłączenie instalacji do sieci wodociągowej - obejma do nawiercania z obrotowym odejściem 280-63 SDR11 PN16</t>
  </si>
  <si>
    <t>Sieci wodociągowe - kształtki żeliwne ciśnieniowe kołnierzowe o śr. 180 mm - Tuleja kołnierzowa Dz180 SDR17 (PN10) ze stalowym kołnierzem galwanizowanym   Dn150 PN10</t>
  </si>
  <si>
    <t>Sieci wodociągowe - kształtki żeliwne ciśnieniowe kołnierzowe o śr. 280 mm - Tuleja kołnierzowa Dz280 SDR17 (PN10) ze stalowym kołnierzem galwanizowanym   Dn250 PN10</t>
  </si>
  <si>
    <t>Sieci wodociągowe - kształtki żeliwne ciśnieniowe kołnierzowe o śr. 400 mm - Tuleja kołnierzowa Dz400 SDR17 (PN10) ze stalowym kołnierzem galwanizowanym Dn400</t>
  </si>
  <si>
    <t>Sieci wodociągowe - kształtki żeliwne ciśnieniowe kołnierzowe o śr. 560 mm - Tuleja kołnierzowa Dz560 SDR17 (PN10) ze stalowym kołnierzem galwanizowanym Dn600 + redukcja kołnierzowa XR DN600/500</t>
  </si>
  <si>
    <t>Sieci wodociągowe - kształtki żeliwne ciśnieniowe kołnierzowe o śr. 225 mm - Tuleja kołnierzowa Dz225 SDR17 (PN10) ze stalowym kołnierzem galwanizowanym   Dn200 PN10</t>
  </si>
  <si>
    <t>Sieci wodociągowe - kształtki żeliwne ciśnieniowe kołnierzowe o śr. 150 mm - Łuk dwukołnierzowy Dn150 30st</t>
  </si>
  <si>
    <t>Sieci wodociągowe - kształtki żeliwne ciśnieniowe kołnierzowe o śr. 150 mm - Łuk dwukołnierzowy Dn150 45st</t>
  </si>
  <si>
    <t>Sieci wodociągowe - kształtki żeliwne ciśnieniowe kołnierzowe o śr. 500 mm - Łuk dwukołnierzowy Dn500 45st</t>
  </si>
  <si>
    <t>Sieci wodociągowe - kształtki żeliwne ciśnieniowe kołnierzowe o śr. 500 mm - Łącznik kielichowo - kołnierzowy blokowany Dn500</t>
  </si>
  <si>
    <t>Sieci wodociągowe - kształtki żeliwne ciśnieniowe kołnierzowe o śr. 80 mm - Króciec dwukołnierzowy DN 80mm FF 80 PN10</t>
  </si>
  <si>
    <t>Sieci wodociągowe - kształtki żeliwne ciśnieniowe kołnierzowe o śr. 150 mm - Łącznik kielichowo - kołnierzowy blokowany Dn150</t>
  </si>
  <si>
    <t>Sieci wodociągowe - kształtki żeliwne ciśnieniowe kołnierzowe o śr. 250 mm - Trójnik kołnierzowy T 250/250/80 PN10</t>
  </si>
  <si>
    <t>Sieci wodociągowe - kształtki żeliwne ciśnieniowe kołnierzowe o śr. 400 mm - trójnik kołnierzowy 400/400/200 PN10</t>
  </si>
  <si>
    <t>Sieci wodociągowe - kształtki żeliwne ciśnieniowe kołnierzowe o śr. 80 mm - Redukcja dwukołnierzowa DN80/65 PN10</t>
  </si>
  <si>
    <t>Sieci wodociągowe - kształtki żeliwne ciśnieniowe kołnierzowe o śr. 65 mm - Tuleja kołnierzowa Dz75 SDR17 (PN10) ze stalowym kołnierzem galwanizowanym Dn65 PN10</t>
  </si>
  <si>
    <t>Sieci wodociągowe - kształtki żeliwne ciśnieniowe kołnierzowe o śr. 80 mm - Kolano dwukołnierzowe ze stopką DN 80mm N80 PN10</t>
  </si>
  <si>
    <t>Sieci wodociągowe - kształtki żeliwne ciśnieniowe kołnierzowe o śr. 200 mm - Krócieć dwukołnierzowy DN 200mm FF 200 PN10</t>
  </si>
  <si>
    <t>Sieci wodociągowe - kształtki żeliwne ciśnieniowe kołnierzowe o śr. 200 mm - Redukcja dwukołnierzowa DN200/50mm PN10</t>
  </si>
  <si>
    <t>Sieci wodociągowe - kształtki żeliwne ciśnieniowe o śr. 500 mm - Łuk kielichowy 11st DN500 PN10 blokowany</t>
  </si>
  <si>
    <t>Sieci wodociągowe - kształtki żeliwne ciśnieniowe o śr. 500 mm - Łuk dwukielichowy 22st DN 500mm PN10 blokowany</t>
  </si>
  <si>
    <t>Hydranty pożarowe nadziemne z miękkim uszczelnieniem grzyba Dn80mm (hydranty ozdobne, typu staromiejskiego)</t>
  </si>
  <si>
    <t>Sieci wodociągowe - połączenie rur polietylenowych ciśnieniowych PE, PEHD za pomocą kształtek elektrooporowych o śr.zewnętrznej 50 mm - mufa</t>
  </si>
  <si>
    <t>Sieci wodociągowe - połączenie rur polietylenowych ciśnieniowych PE, PEHD za pomocą kształtek elektrooporowych o śr.zewnętrznej 63 mm - mufa</t>
  </si>
  <si>
    <t>Sieci wodociągowe - połączenie rur polietylenowych ciśnieniowych PE, PEHD za pomocą kształtek elektrooporowych o śr.zewnętrznej 75 mm - mufa</t>
  </si>
  <si>
    <t>Sieci wodociągowe - połączenie rur polietylenowych ciśnieniowych PE, PEHD metodą zgrzewania czołowego o śr.zewnętrznej 225 mm</t>
  </si>
  <si>
    <t>Oznakowanie trasy rurociągu tabliczkami na murze</t>
  </si>
  <si>
    <t>Betonowe bloki oporowe</t>
  </si>
  <si>
    <t xml:space="preserve"> RAZEM: Węzły wodociągowe</t>
  </si>
  <si>
    <t>Pomieszczenia wodomierzowe</t>
  </si>
  <si>
    <t>Sieci wodociągowe - kształtki żeliwne ciśnieniowe kołnierzowe o śr. 50 mm - Tuleja kołnierzowa Dz65 + kołnierz stalowy galwanizowany DN50 PN10</t>
  </si>
  <si>
    <t>Sieci wodociągowe - kształtki żeliwne ciśnieniowe kołnierzowe o śr. 80 mm - Tuleja kołnierzowa Dz90 SDR17 (PN10) ze stalowym kołnierzem galwanizowanym Dn80 PN10</t>
  </si>
  <si>
    <t>Sieci wodociągowe - kształtki żeliwne ciśnieniowe kołnierzowe o śr. 110 mm - Tuleja kołnierzowa Dz110 SDR17 (PN10) ze stalowym kołnierzem galwanizowanym Dn100 PN10</t>
  </si>
  <si>
    <t>Sieci wodociągowe - połączenie rur polietylenowych ciśnieniowych PE, PEHD za pomocą kształtek elektrooporowych o śr.zewnętrznej 90 mm - mufa</t>
  </si>
  <si>
    <t>Sieci wodociągowe - połączenie rur polietylenowych ciśnieniowych PE, PEHD za pomocą kształtek elektrooporowych o śr.zewnętrznej 110 mm- mufa</t>
  </si>
  <si>
    <t>Sieci wodociągowe - połączenie rur polietylenowych ciśnieniowych PE, PEHD za pomocą kształtek elektrooporowych o śr.zewnętrznej 63 mm - Łuk 90° LS Dz63 SDR11</t>
  </si>
  <si>
    <t>Sieci wodociągowe - kształtki żeliwne ciśnieniowe kołnierzowe o śr. 50 mm - Króciec jednokołnierzowy FF DN50 PN16, L=2000 m</t>
  </si>
  <si>
    <t>Sieci wodociągowe - kształtki żeliwne ciśnieniowe kołnierzowe o śr. 50 mm - Króciec dwukołnierzowy FF D50 PN16</t>
  </si>
  <si>
    <t>Sieci wodociągowe - kształtki żeliwne ciśnieniowe kołnierzowe o śr. 50 mm - Łącznik kompensacyjny DN50</t>
  </si>
  <si>
    <t>Łuk kołnierzowy 90st DN50</t>
  </si>
  <si>
    <t>Łuk kołnierzowy 90st DN65</t>
  </si>
  <si>
    <t>Łuk kołnierzowy 90st DN80 mm</t>
  </si>
  <si>
    <t>Zwężka dwukołnierzowa DN65/DN50</t>
  </si>
  <si>
    <t>Zwężka dwukołnierzowa DN80/DN50</t>
  </si>
  <si>
    <t>Zwężka dwukołnierzowa DN100/DN50</t>
  </si>
  <si>
    <t>Kołnierz gwintowany DN50</t>
  </si>
  <si>
    <t>Filtr z osadnikiem i zaworem upustowym kołnierzowy DN50</t>
  </si>
  <si>
    <t>Zawór zwrotny antyskażeniowy DN65 typ EA</t>
  </si>
  <si>
    <t>Izolator przepływów zwrotnych kołnierzowy DN65 mm typ BA</t>
  </si>
  <si>
    <t>Filtr z osadnikiem i zaworem upustowym kołnierzowy DN65 mm</t>
  </si>
  <si>
    <t>Zawór zwrotny antyskażeniowy DN80 typ EA</t>
  </si>
  <si>
    <t>Zawór zwrotny antyskażeniowy DN100 typ EA</t>
  </si>
  <si>
    <t>Wodomierz JS2,5 DN15  (dostarcza Aquanet)</t>
  </si>
  <si>
    <t>Wodomierz WS6,3 DN25 (dostarcza Aquanet)</t>
  </si>
  <si>
    <t>Wodomierz WS10 DN32 (dostarcza Aquanet)</t>
  </si>
  <si>
    <t>Wodomierz WS16 DN40 (dostarcza Aquanet)</t>
  </si>
  <si>
    <t>Wodomierz śrubowy kołnierzowy typ MP50 DN50 mm (dostarcza Aquanet)</t>
  </si>
  <si>
    <t>Zasuwa kołnierzowa E2 z miękkim uszczelnieniem klina DN50 mm + kółko ręczne do zasuw</t>
  </si>
  <si>
    <t>Zasuwa kołnierzowa E2 z miękkim uszczelnieniem klina DN65 mm + kółko ręczne do zasuw</t>
  </si>
  <si>
    <t>Zasuwa kołnierzowa E2 z miękkim uszczelnieniem klina DN80 mm + kółko ręczne do zasuw</t>
  </si>
  <si>
    <t>Zasuwa kołnierzowa E2 z miękkim uszczelnieniem klina DN100 mm + kółko ręczne do zasuw</t>
  </si>
  <si>
    <t>Wykonanie otworu w ścianie + uszczelnienie przejścia łancuchem uszczelniającym</t>
  </si>
  <si>
    <t>Połaczenie z istniejącą wewnętrzną instalacją wodociągową</t>
  </si>
  <si>
    <t>Rura ochronna PE100 Dz63mm SDR17 + wypełnienie przestrzeni między rurami pianką poliuretanową</t>
  </si>
  <si>
    <t>Rura ochronna PE100 Dz90mm SDR17 + wypełnienie przestrzeni między rurami pianką poliuretanową</t>
  </si>
  <si>
    <t>Rura ochronna PE100 Dz110mm SDR17 + wypełnienie przestrzeni między rurami pianką poliuretanową</t>
  </si>
  <si>
    <t>Rura ochronna PE100 Dz125mm SDR17 + wypełnienie przestrzeni między rurami pianką poliuretanową</t>
  </si>
  <si>
    <t>Projektowana studzienka odwadniająca istniejącą posadzkę z zamontowaną pompą, wpustem i przewodem tłocznym DN40</t>
  </si>
  <si>
    <t>Prace budowlane związane z wykuciem posadzki, montażem studzienki odwadniającej, uzupełnieniem posadzki.</t>
  </si>
  <si>
    <t>Dostosowanie istniejacej studni wodomierzowej do standardów Aquanet</t>
  </si>
  <si>
    <t xml:space="preserve"> RAZEM: Pomieszczenia wodomierzowe</t>
  </si>
  <si>
    <t>Płukanie i próby szczelności</t>
  </si>
  <si>
    <t>Próba wodna szczelności sieci wodociągowych z rur typu PEHD o śr.nominalnej 32-110 mm</t>
  </si>
  <si>
    <t>Próba wodna szczelności sieci wodociągowych z rur typu HOBAS, PVC, PE, PEHD o śr.nominalnej 180-225 mm</t>
  </si>
  <si>
    <t>Próba wodna szczelności sieci wodociągowych z rur typu HOBAS, PVC, PE, PEHD o śr.nominalnej 280 mm</t>
  </si>
  <si>
    <t>Próba wodna szczelności sieci wodociągowych z rur typu HOBAS, PVC, PE, PEHD o śr.nominalnej 400 mm</t>
  </si>
  <si>
    <t>Próba wodna szczelności sieci wodociągowych z rur typu HOBAS, PVC, PE, PEHD o śr.nominalnej 560 mm</t>
  </si>
  <si>
    <t>Próba wodna szczelności sieci wodociągowych z rur żeliwnych o śr.nominalnej 80 mm</t>
  </si>
  <si>
    <t>Próba wodna szczelności sieci wodociągowych z rur żeliwnych o śr.nominalnej 500 mm</t>
  </si>
  <si>
    <t>Dezynfekcja rurociągów sieci wodociągowych o śr.nominalnej do 160 mm</t>
  </si>
  <si>
    <t>Dezynfekcja rurociągów sieci wodociągowych o śr.nominalnej 180-280 mm</t>
  </si>
  <si>
    <t>Dezynfekcja rurociągów sieci wodociągowych o śr.nominalnej 400 mm</t>
  </si>
  <si>
    <t>Dezynfekcja rurociągów sieci wodociągowych o śr.nominalnej 560 mm</t>
  </si>
  <si>
    <t>Jednokrotne płukanie sieci wodociągowej o śr. nominalnej do 160 mm</t>
  </si>
  <si>
    <t>Jednokrotne płukanie sieci wodociągowej o śr. nominalnej 180-280 mm</t>
  </si>
  <si>
    <t>Jednokrotne płukanie sieci wodociągowej o śr. nominalnej 400 mm</t>
  </si>
  <si>
    <t>Jednokrotne płukanie sieci wodociągowej o śr. nominalnej 560 mm</t>
  </si>
  <si>
    <t>Zabezpieczenie istniejącej infrastruktury</t>
  </si>
  <si>
    <t xml:space="preserve"> RAZEM: Płukanie i próby szczelności</t>
  </si>
  <si>
    <t xml:space="preserve"> RAZEM: Zabezpieczenie istniejącje infrastruktury</t>
  </si>
  <si>
    <t>Demontaże</t>
  </si>
  <si>
    <t>RAZEM: Demontaże</t>
  </si>
  <si>
    <t>RAZEM: Prace ziemne</t>
  </si>
  <si>
    <t>RAZEM: Prace demontażowe</t>
  </si>
  <si>
    <t>Etap III</t>
  </si>
  <si>
    <t>Sieci wodociągowe - montaż rurociągów z rur polietylenowych (PE, PEHD) o śr.zewnętrznej 110 mm - montaż bypassu wraz kształtkami i pracami towarzyszącymi</t>
  </si>
  <si>
    <t>Nadbudowanie trójnika (lub opaski do nawiercania) z zasuwą na istniejącym rurociągu wraz z późniejszym demontażem (t3.1)</t>
  </si>
  <si>
    <t>Zasuwa kołnierzowa (z3.1)</t>
  </si>
  <si>
    <t>Próba wodna szczelności sieci wodociągowych z rur typu PE, PEHD o śr.nominalnej 110 mm</t>
  </si>
  <si>
    <t>Dezynfekcja rurociągów sieci wodociągowych o śr.nominalnej do 150 mm</t>
  </si>
  <si>
    <t>Jednokrotne płukanie sieci wodociągowej o śr. nominalnej do 150 mm</t>
  </si>
  <si>
    <t>Etap V</t>
  </si>
  <si>
    <t>Nadbudowanie trójnika (lub opaski do nawiercania) z zasuwą na istniejącym rurociągu wraz z późniejszym demontażem (t5.1-t5.2)</t>
  </si>
  <si>
    <t>Zasuwa kołnierzowa (z5.1-z5.2)</t>
  </si>
  <si>
    <t>Etap VI</t>
  </si>
  <si>
    <t>Nadbudowanie trójnika (lub opaski do nawiercania) z zasuwą na istniejącym rurociągu wraz z późniejszym demontażem (t6.1)</t>
  </si>
  <si>
    <t>Etap VIII</t>
  </si>
  <si>
    <t>Nadbudowanie trójnika (lub opaski do nawiercania) z zasuwą na istniejącym rurociągu wraz z późniejszym demontażem (t8.1)</t>
  </si>
  <si>
    <t>Etap IX</t>
  </si>
  <si>
    <t>Nadbudowanie trójnika (lub opaski do nawiercania) z zasuwą na istniejącym rurociągu wraz z późniejszym demontażem (t9.1-t9.2)</t>
  </si>
  <si>
    <t>Zasuwa kołnierzowa (z9.1-z9.3)</t>
  </si>
  <si>
    <t>Etap X</t>
  </si>
  <si>
    <t>Nadbudowanie trójnika (lub opaski do nawiercania) z zasuwą na istniejącym rurociągu wraz z późniejszym demontażem (t10.1)</t>
  </si>
  <si>
    <t>Etap XI</t>
  </si>
  <si>
    <t>Nadbudowanie trójnika (lub opaski do nawiercania) z zasuwą na istniejącym rurociągu wraz z późniejszym demontażem (t11.1-t11.2)</t>
  </si>
  <si>
    <t>Zasuwa kołnierzowa (z11.1-z11.3)</t>
  </si>
  <si>
    <t>Etap XII</t>
  </si>
  <si>
    <t>Nadbudowanie trójnika (lub opaski do nawiercania) z zasuwą na istniejącym rurociągu wraz z późniejszym demontażem (t12.1-t12.4)</t>
  </si>
  <si>
    <t>Zasuwa kołnierzowa (z12.1-z12.2)</t>
  </si>
  <si>
    <t>Sieć i przyłącza wodociągowe oraz nawadnianie zieleni - zakres miasta Poznań</t>
  </si>
  <si>
    <t>Odpompowywanie wód z wykopów (założono 90 dni)</t>
  </si>
  <si>
    <t>Sieci wodociągowe - montaż rurociągów z rur polietylenowych (PE, PEHD) o śr.zewnętrznej 40 mm - PE D40x3,7mm SDR 11 (PN 16)</t>
  </si>
  <si>
    <t>Sieci wodociągowe - montaż rurociągów z rur polietylenowych (PE, PEHD) o śr.zewnętrznej 125 mm - PE 100 D125x7,4mm SDR 17 (PN 16)</t>
  </si>
  <si>
    <t>Sieci wodociągowe - montaż rurociągów z rur polietylenowych (PE, PEHD) o śr.zewnętrznej 160 mm - PE 100 D160x9,5mm SDR 17 (PN 16)</t>
  </si>
  <si>
    <t>Sieci wodociągowe - montaż rurociągów z rur polietylenowych (PE, PEHD) o śr.zewnętrznej 200 mm - PE100 D200x11,9 SDR 17 (PN 10)</t>
  </si>
  <si>
    <t>Sieci wodociągowe - rury o śr. nominalnej 100 mm z żeliwa sferoidalnego</t>
  </si>
  <si>
    <t>Sieci wodociągowe - połączenie rur polietylenowych ciśnieniowych PE, PEHD metodą zgrzewania czołowego o śr.zewnętrznej 200 mm</t>
  </si>
  <si>
    <t>Rury ochronne o śr.nom. 250 mm - rura stalowa 273,0x7,1mm</t>
  </si>
  <si>
    <t>Uszczelnianie końców rur ochronnych o śr.nom.250 mm manszetą lub pianką poliuretanową</t>
  </si>
  <si>
    <t>Płoza L na rurę przewodową, wysokość 24 mm; luz 3,08 mm; 9 el.</t>
  </si>
  <si>
    <t>Rury ochronne o śr.nom. 350 mm - rura stalowa 355,6,0x8,0mm</t>
  </si>
  <si>
    <t>Uszczelnianie końców rur ochronnych o śr.nom.350 mm manszetą lub pianką poliuretanową</t>
  </si>
  <si>
    <t>Płoza L na rurę przewodową, wysokość 24 mm; luz 11,6 mm; 13 el.</t>
  </si>
  <si>
    <t>Płoza TR na rurę przewodową, wysokość 30 mm; luz 26 mm; 11 el.</t>
  </si>
  <si>
    <t>Studnie wodomierzowe</t>
  </si>
  <si>
    <t>Studnia wodomierzowa DN1500 wraz z: pokrywą włazową nieprzejezdną 600mm, izolacją termiczną z tynkiem, stopniami złazowymi i poręczą, izolacją bitumiczną, studzienką odwadniającą z kratką żeliwną, słupkami z bloczków betonowych, wylewką betonową, zaworem przeciwzalewowym i systemem rozsączania</t>
  </si>
  <si>
    <t>Studnia wodomierzowa DN2000 wraz z: pokrywą włazową nieprzejezdną 600mm, izolacją termiczną z tynkiem, stopniami złazowymi i poręczą, izolacją bitumiczną, studzienką odwadniającą z kratką żeliwną, słupkami z bloczków betonowych, wylewką betonową, zaworem przeciwzalewowym i systemem rozsączania</t>
  </si>
  <si>
    <t>Zbrojenie siatką o oczkach o wym. 10x10cm z prętów fi 5mm ze stali zbrojeniowej A-IIIN (B500A) - płyty żelbetowe pod studnie</t>
  </si>
  <si>
    <t>Betonowanie płyt fundamentowych zbrojonych w deskowaniu tradycyjnym - objętość nieprzekraczająca 1 m3 w jednym miejscu - płyty żelbetowe pod studnie - klasa betonu C16/20</t>
  </si>
  <si>
    <t>Wodomierz skrzydełkowy jednostrumieniowy WS6,3 DN25 mm  q =6,3 m/h DN25 (dostarcza Aquanet)</t>
  </si>
  <si>
    <t>Filtr siatkowy wyposażony w osadnik gwint. 1 1/4”</t>
  </si>
  <si>
    <t>Zawór zwrotny antyskażeniowy BA PN10 gwint. 1 1/4”</t>
  </si>
  <si>
    <t>Redukcja - złączka nakrętno-wkrętna zwężkowa gwint. 1 1/4”'x 1” L= 10 mm</t>
  </si>
  <si>
    <t>Nypel z obustronnym gwintem zewn. 1 1/4”</t>
  </si>
  <si>
    <t>Wodomierz skrzydełkowy jednostrumieniowy WS16 DN40 mm  q =16 m/h DN40 (dostarcza Aquanet)</t>
  </si>
  <si>
    <t>Redukcja - złączka nakrętno-wkrętna zwężkowa gwint. 2''x 11” L= 10 mm</t>
  </si>
  <si>
    <t>Roboty montażowe - metoda bezwykopowa</t>
  </si>
  <si>
    <t>Montaż rurociągów PE100 RC D400x23,7mm z płaszczem naddanym metodą bezwykopową (przewiert sterowany) - komplet prac przygotowawczych, materiałów i prac montażowych, komora startowa i odbiorcza</t>
  </si>
  <si>
    <t>Sieci wodociągowe - połączenie rur polietylenowych ciśnieniowych PE, PEHD za pomocą kształtek elektrooporowych o śr.zewnętrznej 160 mm - łuk segmentowy 23-41st Dz160 SDR17</t>
  </si>
  <si>
    <t>Sieci wodociągowe - połączenie rur polietylenowych ciśnieniowych PE, PEHD za pomocą kształtek elektrooporowych o śr.zewnętrznej 180 mm - łuk segmentowy 6-45st Dz180 SDR17</t>
  </si>
  <si>
    <t>Sieci wodociągowe - połączenie rur polietylenowych ciśnieniowych PE, PEHD za pomocą kształtek elektrooporowych o śr.zewnętrznej 180 mm - łuk segmentowy 45-90st Dz180 SDR17</t>
  </si>
  <si>
    <t>Kształtka do zgrzewania doczołowego - Łuk segmentowy 8st Dz280 SDR17</t>
  </si>
  <si>
    <t>Kształtka do zgrzewania doczołowego - Łuk segmentowy 20st Dz400 SDR17</t>
  </si>
  <si>
    <t>Kształtka do zgrzewania doczołowego - Łuk segmentowy 52-83st Dz400 SDR17</t>
  </si>
  <si>
    <t>Sieci wodociągowe - kształtki żeliwne ciśnieniowe kołnierzowe o śr. 150 mm - trójnik 150/150/80 PN10</t>
  </si>
  <si>
    <t>Sieci wodociągowe - kształtki żeliwne ciśnieniowe kołnierzowe o śr. 150 mm - trójnik 150/150/100 PN10</t>
  </si>
  <si>
    <t>Sieci wodociągowe - kształtki żeliwne ciśnieniowe kołnierzowe o śr. 250 mm - trójnik 250/250/100 PN10</t>
  </si>
  <si>
    <t>Sieci wodociągowe - kształtki żeliwne ciśnieniowe kołnierzowe o śr. 250 mm - trójnik 250/250/150 PN10</t>
  </si>
  <si>
    <t>Sieci wodociągowe - kształtki żeliwne ciśnieniowe kołnierzowe o śr. 250 mm - trójnik 250/250/250 PN10</t>
  </si>
  <si>
    <t>Sieci wodociągowe - kształtki żeliwne ciśnieniowe kołnierzowe o śr. 400 mm - trójnik 400/400/100 PN10</t>
  </si>
  <si>
    <t>Sieci wodociągowe - kształtki żeliwne ciśnieniowe kołnierzowe o śr. 400 mm - trójnik odwodnieniowy 400/400/200 PN10</t>
  </si>
  <si>
    <t>Sieci wodociągowe - kształtki żeliwne ciśnieniowe kołnierzowe o śr. 80 mm - Króciec dwukołnierzowy redukcyjny DN80/65 PN10</t>
  </si>
  <si>
    <t>Sieci wodociągowe - kształtki żeliwne ciśnieniowe kołnierzowe o śr. 110 mm - Króciec dwukołnierzowy DN 100mm FF 100 PN10</t>
  </si>
  <si>
    <t>Sieci wodociągowe - kształtki żeliwne ciśnieniowe kołnierzowe o śr. 110 mm - Kolano dwukołnierzowe ze stopką DN 100mm N100 PN10</t>
  </si>
  <si>
    <t>Sieci wodociągowe - kształtki żeliwne ciśnieniowe kołnierzowe o śr. 450 mm - Króciec dwukołnierzowy redukcyjny DN450/400 PN10</t>
  </si>
  <si>
    <t>Sieci wodociągowe - kształtki żeliwne ciśnieniowe kołnierzowe o śr. 500 mm - Króciec dwukołnierzowy redukcyjny DN500/400 PN10</t>
  </si>
  <si>
    <t>Sieci wodociągowe - kształtki żeliwne ciśnieniowe o śr. 500 mm - Łuk dwukielichowy 30st DN 500mm PN10 blokowany</t>
  </si>
  <si>
    <t>Sieci wodociągowe - kształtki żeliwne ciśnieniowe kołnierzowe o śr. 450 mm - Łuk dwukołnierzowy Dn450 45st</t>
  </si>
  <si>
    <t>Sieci wodociągowe - kształtki żeliwne ciśnieniowe kołnierzowe o śr. 500 mm - Łuk dwukołnierzowy Dn500 11st</t>
  </si>
  <si>
    <t>Sieci wodociągowe - kształtki żeliwne ciśnieniowe kołnierzowe o śr. 200 mm - Łuk dwukołnierzowy Dn200 45st PN10</t>
  </si>
  <si>
    <t>Sieci wodociągowe - kształtki żeliwne ciśnieniowe kołnierzowe o śr. 250 mm - Łącznik kielichowo - kołnierzowy blokowany Dn250</t>
  </si>
  <si>
    <t>Sieci wodociągowe - kształtki żeliwne ciśnieniowe kołnierzowe o śr. 250 mm - Krócieć dwukołnierzowy redukcyjny DN250/150</t>
  </si>
  <si>
    <t>Zasuwa kołnierzowa z miękkim uszczelnieniem klina DN 100 PN10  L=190mm</t>
  </si>
  <si>
    <t>Podłączenie instalacji do sieci wodociągowej - obejma do nawiercania z obrotowym odejściem 180-40 SDR11 PN16</t>
  </si>
  <si>
    <t>Podłączenie instalacji do sieci wodociągowej - obejma do nawiercania z obrotowym odejściem 180-63 SDR11 PN16</t>
  </si>
  <si>
    <t>Sieci wodociągowe - kształtki żeliwne ciśnieniowe kołnierzowe o śr. 110 mm - Tuleja kołnierzowa Dz125 SDR17 (PN10) ze stalowym kołnierzem galwanizowanym Dn100 PN10</t>
  </si>
  <si>
    <t>Sieci wodociągowe - kształtki żeliwne ciśnieniowe kołnierzowe o śr. 150 mm - Tuleja kołnierzowa Dz160 SDR17 (PN10) ze stalowym kołnierzem galwanizowanym Dn150 PN10</t>
  </si>
  <si>
    <t>Sieci wodociągowe - kształtki żeliwne ciśnieniowe kołnierzowe o śr. 180 mm - Tuleja kołnierzowa Dz180 SDR17 (PN10) ze stalowym kołnierzem galwanizowanym Dn150 PN10</t>
  </si>
  <si>
    <t>Sieci wodociągowe - kształtki żeliwne ciśnieniowe kołnierzowe o śr. 200 mm - Tuleja kołnierzowa Dz200 SDR17 (PN10) ze stalowym kołnierzem galwanizowanym Dn200 PN10</t>
  </si>
  <si>
    <t>Sieci wodociągowe - kształtki żeliwne ciśnieniowe kołnierzowe o śr. 280 mm - Tuleja kołnierzowa Dz280 SDR17 (PN10) ze stalowym kołnierzem galwanizowanym Dn250 PN10</t>
  </si>
  <si>
    <t>Hydranty pożarowe nadziemne z miękkim uszczelnieniem grzyba DN80 (hydranty ozdobne, typu staromiejskiego)</t>
  </si>
  <si>
    <t>Hydranty pożarowe nadziemne z miękkim uszczelnieniem grzyba DN100 (hydranty ozdobne, typu staromiejskiego)</t>
  </si>
  <si>
    <t>Sieci wodociągowe - połączenie rur polietylenowych ciśnieniowych PE, PEHD za pomocą kształtek elektrooporowych o śr.zewnętrznej 125 mm- mufa</t>
  </si>
  <si>
    <t>Sieci wodociągowe - połączenie rur polietylenowych ciśnieniowych PE, PEHD za pomocą kształtek elektrooporowych o śr.zewnętrznej 160 mm- mufa</t>
  </si>
  <si>
    <t>Próba wodna szczelności sieci wodociągowych z rur typu PEHD o śr.nominalnej 32-125 mm</t>
  </si>
  <si>
    <t>Próba wodna szczelności sieci wodociągowych z rur typu HOBAS, PVC, PE, PEHD o śr.nominalnej 160-200 mm</t>
  </si>
  <si>
    <t>Próba wodna szczelności sieci wodociągowych z rur żeliwnych o śr.nominalnej 80-100 mm</t>
  </si>
  <si>
    <t>Dezynfekcja rurociągów sieci wodociągowych o śr.nominalnej do 125 mm</t>
  </si>
  <si>
    <t>Dezynfekcja rurociągów sieci wodociągowych o śr.nominalnej 160-280 mm</t>
  </si>
  <si>
    <t>Jednokrotne płukanie sieci wodociągowej o śr. nominalnej do 125 mm</t>
  </si>
  <si>
    <t>Jednokrotne płukanie sieci wodociągowej o śr. nominalnej 160-280 mm</t>
  </si>
  <si>
    <t>Etap I</t>
  </si>
  <si>
    <t>Nadbudowanie trójnika (lub opaski do nawiercania) z zasuwą na istniejącym rurociągu wraz z późniejszym demontażem (t1.1-t1.3)</t>
  </si>
  <si>
    <t>Zasuwa kołnierzowa z1</t>
  </si>
  <si>
    <t>Etap II</t>
  </si>
  <si>
    <t>Nadbudowanie trójnika (lub opaski do nawiercania) z zasuwą na istniejącym rurociągu wraz z późniejszym demontażem (t2.1-t2.3)</t>
  </si>
  <si>
    <t>Zasuwa kołnierzowa (z2.1-z2.3)</t>
  </si>
  <si>
    <t>Etap IV</t>
  </si>
  <si>
    <t>Nadbudowanie trójnika (lub opaski do nawiercania) z zasuwą na istniejącym rurociągu wraz z późniejszym demontażem (t4.1-t4.4)</t>
  </si>
  <si>
    <t>Zasuwa kołnierzowa (z4.1-z4.4)</t>
  </si>
  <si>
    <t>Etap VII</t>
  </si>
  <si>
    <t>Nadbudowanie trójnika (lub opaski do nawiercania) z zasuwą na istniejącym rurociągu wraz z późniejszym demontażem (t7.1-t7.3)</t>
  </si>
  <si>
    <t>Zasuwa kołnierzowa (z7.1-z7.5)</t>
  </si>
  <si>
    <t>Etap XIII</t>
  </si>
  <si>
    <t>Nadbudowanie trójnika (lub opaski do nawiercania) z zasuwą na istniejącym rurociągu wraz z późniejszym demontażem (t13.1-t13.2)</t>
  </si>
  <si>
    <t>Zasuwa kołnierzowa (z13.1-z13.2)</t>
  </si>
  <si>
    <t>RAZEM: Etap III</t>
  </si>
  <si>
    <t>SIEĆ I PRZYŁĄCZA WODOCIĄGOWE - zakres AQUANET</t>
  </si>
  <si>
    <t>Prace związane z etapowaniem Inwestycji (przyjęto koszty etapów I, II, IV, VII, XIII dla Miasta Poznań)</t>
  </si>
  <si>
    <t>RAZEM Prace związane z etapowaniem Inwestycji (przyjęto koszty etapów III, V, VI, VIII-XII dla zakresu Aquanet</t>
  </si>
  <si>
    <t>1.8.1</t>
  </si>
  <si>
    <t>1.8.2</t>
  </si>
  <si>
    <t>1.9.1</t>
  </si>
  <si>
    <t>1.9.2</t>
  </si>
  <si>
    <t>Prace związane z etapowaniem Inwestycji (przyjęto koszty etapów III, V, VI, VIII-XII dla zakresu Aquanet)</t>
  </si>
  <si>
    <t>1.9.3</t>
  </si>
  <si>
    <t>1.9.4</t>
  </si>
  <si>
    <t>1.9.5</t>
  </si>
  <si>
    <t>1.9.6</t>
  </si>
  <si>
    <t>1.9.7</t>
  </si>
  <si>
    <t>1.9.8</t>
  </si>
  <si>
    <t>RAZEM Roboty ziemne</t>
  </si>
  <si>
    <t>RAZEM  Etap XII</t>
  </si>
  <si>
    <t>RAZEM  Etap XI</t>
  </si>
  <si>
    <t>RAZEM Etap X</t>
  </si>
  <si>
    <t>RAZEM  Etap IX</t>
  </si>
  <si>
    <t>RAZEM  Etap VIII</t>
  </si>
  <si>
    <t>RAZEM Etap VI</t>
  </si>
  <si>
    <t>RAZEM Etap V</t>
  </si>
  <si>
    <t>RAZEM  Odwodnienie wykopów</t>
  </si>
  <si>
    <t>RAZEM  Roboty montażowe</t>
  </si>
  <si>
    <t>RAZEM Studnie wodomierzowe</t>
  </si>
  <si>
    <t>RAZEMRoboty montażowe - metoda bezwykopowa</t>
  </si>
  <si>
    <t>RAZEM Węzły wodociągowe</t>
  </si>
  <si>
    <t>RAZEM Płukanie i próby szczelności</t>
  </si>
  <si>
    <t>RAZEM Zabezpieczenie istniejącej infrastruktury</t>
  </si>
  <si>
    <t>2.9.1</t>
  </si>
  <si>
    <t>2.9.2</t>
  </si>
  <si>
    <t>RAZEM Prace ziemne</t>
  </si>
  <si>
    <t>RAZEM Prace demontażowe</t>
  </si>
  <si>
    <t>RAZEM  Demontaże</t>
  </si>
  <si>
    <t>2.10.1</t>
  </si>
  <si>
    <t>RAZEM Etap I</t>
  </si>
  <si>
    <t>2.10.2</t>
  </si>
  <si>
    <t>2.10.3</t>
  </si>
  <si>
    <t>RAZEM  Etap II</t>
  </si>
  <si>
    <t>RAZEM Etap IV</t>
  </si>
  <si>
    <t>2.10.4</t>
  </si>
  <si>
    <t>RAZEM Etap VII</t>
  </si>
  <si>
    <t>2.10.5</t>
  </si>
  <si>
    <t>RAZEM  Etap XIII</t>
  </si>
  <si>
    <t>RAZEMPrace związane z etapowaniem Inwestycji (przyjętokoszty etapów I, II, IV, VII, XIII dla Miasta Poznań)</t>
  </si>
  <si>
    <t>RAZEM NETTO ZAKRES AQUANET</t>
  </si>
  <si>
    <t>RAZEM NETTO ZAKRES MIASTA POZNAŃ</t>
  </si>
  <si>
    <t>SIEĆ KANALIZACYJNA - ZAKRES AQUANET</t>
  </si>
  <si>
    <t>Pełne umocnienie pionowych ścian wykopów liniowych o głębok.do 6.0 m wypraskami w grunt.suchych kat.III-IV wraz z rozbiór.</t>
  </si>
  <si>
    <t>Pełne umocnienie pionowych ścian wykopów liniowych o głęb.do 6m palami szalunkowymi (wypraskami) w gruntach nawodnionych kat.III-IV wraz z rozbiórką</t>
  </si>
  <si>
    <t>Odpompowywanie wód z wykopów (założono 100 dni)</t>
  </si>
  <si>
    <t>Odgałęzienie siodłowe na rurę żelbetową DN1000 wraz z kształtkami</t>
  </si>
  <si>
    <t>Włączenie do istniejącej studni / komory</t>
  </si>
  <si>
    <t>Studzienki kanalizacyjne systemowe z tworzywa sztucznego o śr 315 mm</t>
  </si>
  <si>
    <t>Studzienki kanalizacyjne systemowe z tworzywa sztucznego o śr 600 mm</t>
  </si>
  <si>
    <t>Betonowanie płyt fundamentowych zbrojonych w deskowaniu tradycyjnym - objętość nieprzekraczająca 1 m3 w jednym miejscu - płyty żelbetowe pod studnie - klasa betonu C12/15</t>
  </si>
  <si>
    <t>Oznakowanie trasy sieci kanalizacyjnych taśmą lokalizacyjną</t>
  </si>
  <si>
    <t>Montaż rurociągów kamionkowych dn150 metodą bezwykopową (cracking - brustling statyczny) - komplet prac przygotowawczych, materiałów, prac montażowych, komora startowa i odbiorcza</t>
  </si>
  <si>
    <t>Renowacja istniejących kanałów (sieci i przyłącza)</t>
  </si>
  <si>
    <t>Czyszczenie kanałów pod wysokim ciśnieniem wraz ze sfrezowaniem ostrych elementów kanałów</t>
  </si>
  <si>
    <t>Inspekcja telewizyjna (CCTV) odnawianego odcinka (przed i po czyszczeniu)</t>
  </si>
  <si>
    <t>Renowacja istniejącego kanału betonowego 600x900mm metodą CIPP UV szkło SN4 wraz z wszystkimi pracami towarzyszącymi</t>
  </si>
  <si>
    <t>Renowacja istniejącego kanału betonowego DN600 metodą CIPP UV szkło SN4 wraz z wszystkimi pracami towarzyszącymi</t>
  </si>
  <si>
    <t>Renowacja istniejącego kanału betonowego DN600 metodą CIPP UV szkło SN8 wraz z wszystkimi pracami towarzyszącymi</t>
  </si>
  <si>
    <t>Renowacja istniejącego przyłącza z rur betonowych i kamionkowych DN150 metodą utwardzania rękawem poliestrowym / filcowym</t>
  </si>
  <si>
    <t>Renowacja istniejącego przyłącza z rur betonowych DN200 metodą utwardzania rękawem poliestrowym / filcowym</t>
  </si>
  <si>
    <t>Renowacja włączeń do kanału - montaż kształtki kapeluszowej typu C</t>
  </si>
  <si>
    <t>Wymiana włazów kanałów w istniejących studniach</t>
  </si>
  <si>
    <t>Renowacja istniejącej studni, w zależności od potrzeby: hydrodynamiczne i mechaniczne czyszczenie, uszczelnienie, reprofilacja ścian, wyrobienie den, renowacja chemią budowlaną, czyszczenie lub wymiana stopni złazowych, usunięcie osadów</t>
  </si>
  <si>
    <t>Prace związane z etapowaniem Inwestycji (przyjęto koszty etapów I, IX, XII, XIII, XV-XVIII dla zakresu Aquanet, a koszty etapów II-VIII, X-XI, XIV, XIX-XX  dla Miasta Poznań)</t>
  </si>
  <si>
    <t>Balonowanie kanału</t>
  </si>
  <si>
    <t>Montaż tymczasowego przewodu tłocznego z rur PE100 D125x7,4mm</t>
  </si>
  <si>
    <t>Montaż tymczasowego przewodu tłocznego z rur PE100 D225x13,4mm SDR17</t>
  </si>
  <si>
    <t>Tymczasowy odcinek kanalizacyjny</t>
  </si>
  <si>
    <t>Pompa do przetłaczania ścieków 15dm3/s</t>
  </si>
  <si>
    <t>Pompa do przetłaczania ścieków 50dm3/s</t>
  </si>
  <si>
    <t>Pompowanie ścieków pompą 15dm3/s - czas przyjęty szacunkowo, do weryfikacji na etapie budowy</t>
  </si>
  <si>
    <t>Pompowanie ścieków ogólnospławnych 50dm3/s - czas przyjęty szacunkowo, do weryfikacji na etapie budowy</t>
  </si>
  <si>
    <t>Demontaż tymczasowych przewodów kanalizacyjnych z rur z tworzyw sztucznych</t>
  </si>
  <si>
    <t>Pełne umocnienie pionowych ścian wykopów liniowych o głębok.do 6.0 m wypraskami w grunt.suchych kat.III-IV wraz z rozbiór.(szer.do 1m)</t>
  </si>
  <si>
    <t>Odpompowywanie wód z wykopów (założono 200 dni)</t>
  </si>
  <si>
    <t>Odgałęzienie siodłowe na rurę żelbetową DN600 wraz z kształtkami</t>
  </si>
  <si>
    <t>Odgałęzienie siodłowe na rurę żelbetową DN800 wraz z kształtkami</t>
  </si>
  <si>
    <t>Kształtki PVC kanalizacji zewnętrznej dwukielichowe łączone na wcisk o śr. zewn. 315 mm - trójnik 315</t>
  </si>
  <si>
    <t>Kształtki PVC kanalizacji zewnętrznej dwukielichowe łączone na wcisk o śr. zewn. 400 mm - trójnik</t>
  </si>
  <si>
    <t>Nadbudowanie studni betonowej o śr. 1000 mm na istniejącym kanale</t>
  </si>
  <si>
    <t>Nadbudowanie studni betonowej o śr. 1200 mm na istniejącym kanale</t>
  </si>
  <si>
    <t>Nadbudowanie studni betonowej o śr. 1500 mm na istniejącym kanale</t>
  </si>
  <si>
    <t>Nadbudowanie studni betonowej o śr. 2000 mm na istniejącym kanale</t>
  </si>
  <si>
    <t>Kształtki PVC kanalizacji zewnętrznej dwukielichowe łączone na wcisk o śr. zewn. 200 mm - syfon odwrócony</t>
  </si>
  <si>
    <t>Studzienki ściekowe z gotowych elementów betonowe o śr. 500 mm z osadnikiem - wpusty ściekowe jezdniowe</t>
  </si>
  <si>
    <t>Studzienki ściekowe z gotowych elementów betonowe o śr. 500 mm z osadnikiem - wpusty ściekowe krawężnikowo-jezdniowe</t>
  </si>
  <si>
    <t>Wykonanie różnych elementów drobnowymiarowych o objętości do 1.5 m3 - elementy betonowe - płyty denne pod wpust</t>
  </si>
  <si>
    <t>Odwodnienie liniowe o szerokości 25cm i długości 40m z pokrywą ze stali ocynkowanej</t>
  </si>
  <si>
    <t>Ława betonowa pod odwodnienie liniowe</t>
  </si>
  <si>
    <t>Przebudowa przepompowni i rur wentylacyjnych</t>
  </si>
  <si>
    <t>Ciśnieniowe udrożnienie i wyczyszczenie obecnego systemu kanalizacji (drenaży) znajdującego się na zewnątrz i wewnątrz przejścia podziemnego</t>
  </si>
  <si>
    <t>Montaż rurociągów kamionkowych dn400 metodą bezwykopową (mikrotuneling) - komplet prac przygotowawczych, materiałów, prac montażowych, komora startowa i odbiorcza</t>
  </si>
  <si>
    <t>Montaż rurociągów kamionkowych dn600 metodą bezwykopową (mikrotuneling) - komplet prac przygotowawczych, materiałów, prac montażowych, komora startowa i odbiorcza</t>
  </si>
  <si>
    <t>SIEĆ KANALIZACYJNA - ZAKRES MIASTA POZNAŃ</t>
  </si>
  <si>
    <t>RAZEM Roboty montażowe</t>
  </si>
  <si>
    <t>RAZEM  Roboty montażowe - metoda bezwykopowa</t>
  </si>
  <si>
    <t>RAZEM Renowacja istniejących kanałów (sieci i przyłącza)</t>
  </si>
  <si>
    <t>RAZEM  Zabezpieczenie istniejącej infrastruktury</t>
  </si>
  <si>
    <t>RAZEM  Prace ziemne</t>
  </si>
  <si>
    <t>RAZEM  Prace demontażowe</t>
  </si>
  <si>
    <t>RAZEM Demontaże</t>
  </si>
  <si>
    <t>RAZEM Prace związane z etapowaniem Inwestycji (przyjęto koszty etapów I, IX, XII, XIII, XV-XVIII dla zakresu Aquanet, a koszty etapów II-VIII, X-XI, XIV, XIX-XX  dla Miasta Poznań)</t>
  </si>
  <si>
    <t>RAZEM  Roboty ziemne</t>
  </si>
  <si>
    <t>RAZEM Odwodnienie wykopów</t>
  </si>
  <si>
    <t>RAZEM Roboty montażowe - metoda bezwykopowa</t>
  </si>
  <si>
    <t>RAZEM  Renowacja istniejących kanałów (sieci i przyłącza)</t>
  </si>
  <si>
    <t xml:space="preserve"> </t>
  </si>
  <si>
    <t>BRANŻA SIEĆ CIEPLNA</t>
  </si>
  <si>
    <t>BRANŻA SIEĆ KANALIZACYJNA</t>
  </si>
  <si>
    <t>BRANŻA SIEĆ WODOCIĄGOWA</t>
  </si>
  <si>
    <t>SIEĆ CIEPLNA</t>
  </si>
  <si>
    <t>2.8.1</t>
  </si>
  <si>
    <t>2.8.2</t>
  </si>
  <si>
    <t>Podłoża pod kanały i obiekty z materiałów sypkich grub. 20 cm</t>
  </si>
  <si>
    <t>Rurociągi z rur stalowych preizolowanych o średnicy DN50/125</t>
  </si>
  <si>
    <t>Rurociągi z rur stalowych preizolowanych o średnicy DN80/160</t>
  </si>
  <si>
    <t>Rurociągi z rur stalowych preizolowanych o średnicy DN100/200</t>
  </si>
  <si>
    <t>Rurociągi z rur stalowych preizolowanych o średnicy DN125/225</t>
  </si>
  <si>
    <t>Rurociągi z rur stalowych preizolowanych o średnicy DN200/315</t>
  </si>
  <si>
    <t>Oznakowanie trasy ciepłociągu ułożonego w ziemi taśmą z tworzywa sztucznego</t>
  </si>
  <si>
    <t>Rura osłonowa dwudzielna DN200 stalowa, skręcana</t>
  </si>
  <si>
    <t>Rura osłonowa dwudzielna DN225 stalowa, skręcana</t>
  </si>
  <si>
    <t>Rura osłonowa dwudzielna DN250 stalowa, skręcana</t>
  </si>
  <si>
    <t>Rura osłonowa dwudzielna DN315 stalowa, skręcana</t>
  </si>
  <si>
    <t>Rura osłonowa dwudzielna DN350 stalowa, skręcana</t>
  </si>
  <si>
    <t>Rura osłonowa dwudzielna DN400 stalowa, skręcana</t>
  </si>
  <si>
    <t>Uszczelnianie końców rur ochronnych o śr.nom.200 mm</t>
  </si>
  <si>
    <t>Uszczelnianie końców rur ochronnych o śr.nom.225 mm</t>
  </si>
  <si>
    <t>Uszczelnianie końców rur ochronnych o śr.nom.250 mm</t>
  </si>
  <si>
    <t>Uszczelnianie końców rur ochronnych o śr.nom.315 mm</t>
  </si>
  <si>
    <t>Uszczelnianie końców rur ochronnych o śr.nom.350 mm</t>
  </si>
  <si>
    <t>Uszczelnianie końców rur ochronnych o śr.nom.400 mm</t>
  </si>
  <si>
    <t>Płoza BR na rurę przewodową 102-111 mm; wysokość 35 mm; luz 20 mm; 10 el.</t>
  </si>
  <si>
    <t>Płoza BR na rurę przewodową 122-132 mm; wysokość 24 mm; luz 37 mm; 15 el.</t>
  </si>
  <si>
    <t>Płoza BR na rurę przewodową 122-132 mm; wysokość 45 mm; luz 35 mm; 12 el.</t>
  </si>
  <si>
    <t>Płoza BR na rurę przewodową 153-163 mm; wysokość 25 mm; luz 15 mm; 15 el.</t>
  </si>
  <si>
    <t>Płoza BR na rurę przewodową 153-163 mm; wysokość 35 mm; luz 20 mm; 15 el.</t>
  </si>
  <si>
    <t>Płoza L na rurę przewodową 200-220 mm; wysokość 40 mm; luz 35 mm; 10 el.</t>
  </si>
  <si>
    <t>Płoza L na rurę przewodową 221-240 mm; wysokość 40 mm; luz 45 mm; 11 el.</t>
  </si>
  <si>
    <t>Płoza L na rurę przewodową 221-240 mm; wysokość 60 mm; luz 5 mm; 11 el.</t>
  </si>
  <si>
    <t>Elementy rurociągów z rur preizolowanych - kolana łukowe o średnicy 60.3/125 mm</t>
  </si>
  <si>
    <t>Elementy rurociągów z rur preizolowanych - kolana łukowe o średnicy 88.9/160 mm</t>
  </si>
  <si>
    <t>Elementy rurociągów z rur preizolowanych - kolana łukowe o średnicy 139.7/225 mm</t>
  </si>
  <si>
    <t>Elementy rurociągów z rur preizolowanych - trójnik preizolowany równoległy 90° L=1200 mm L1=600mm 114,3/60,3mm</t>
  </si>
  <si>
    <t>Elementy rurociągów z rur preizolowanych - zwężka preizolowana L=1000 mm 114,3/88,9</t>
  </si>
  <si>
    <t>Elementy rurociągów z rur preizolowanych - Zwężka preizolowana L=1000 mm 139,7/114,3mm</t>
  </si>
  <si>
    <t>Elementy rurociągów z rur preizolowanych - trójnik preizolowany prostopadły 45° L=1500 L1=1100 mm 273,0/219,1 mm</t>
  </si>
  <si>
    <t>Kolano preizolowane równoramienne 80° L1=1000 mm L2=1000 mm 219,1/315mm</t>
  </si>
  <si>
    <t>Kolano preizolowane równoramienne 90° L1=1000 mm L2=1000 mm 219,1/315mm</t>
  </si>
  <si>
    <t>Kolano preizolowane równoramienne 95° L1=1000 mm L2=1000 mm 219,1/315mm</t>
  </si>
  <si>
    <t>Kolano preizolowane równoramienne 100° L1=1000 mm L2=1000 mm 219,1/315mm</t>
  </si>
  <si>
    <t>Kolano preizolowane równoramienne 115° L1=1000 mm L2=1000 mm 219,1/315mm</t>
  </si>
  <si>
    <t>Kolano preizolowane równoramienne 145° L1=1000 mm L2=1000 mm 219,1/315mm</t>
  </si>
  <si>
    <t>Kolano preizolowane równoramienne 160° L1=1000 mm L2=1000 mm 219,1/315mm</t>
  </si>
  <si>
    <t>Zwężka preizolowana L=1500 mm 273,0/219,1mm</t>
  </si>
  <si>
    <t>Złącze termokurczliwe sieciowane SX-WP z klejem i masą butylową z korkami do wtopienia 
odpowietrzającymi L=650mm D=125mm</t>
  </si>
  <si>
    <t>Złącze termokurczliwe sieciowane SX-WP z klejem i masą butylową z korkami do wtopienia 
odpowietrzającymi L=650mm D=160mm</t>
  </si>
  <si>
    <t>Złącze termokurczliwe sieciowane SX-WP z klejem i masą butylową z korkami do wtopienia 
odpowietrzającymi L=650mm D=200mm</t>
  </si>
  <si>
    <t>Złącze termokurczliwe sieciowane SX-WP z klejem i masą butylową z korkami do wtopienia 
odpowietrzającymi L=650mm D=225mm</t>
  </si>
  <si>
    <t>Złącze termokurczliwe sieciowane SX-WP z klejem i masą butylową z korkami do wtopienia 
odpowietrzającymi L=730mm D=315mm</t>
  </si>
  <si>
    <t>Złącze termokurczliwe sieciowane SX-WP z klejem i masą butylową z korkami do wtopienia 
odpowietrzającymi L=750mm D=400mm</t>
  </si>
  <si>
    <t>Zawór preizolowany odwadniający podwójny DN50</t>
  </si>
  <si>
    <t>Zawór preizolowany odcinający podwójny DN150</t>
  </si>
  <si>
    <t>Mata kompensacyjna 1000x2000x40 mm</t>
  </si>
  <si>
    <t>Płyta denna studni zaworowej</t>
  </si>
  <si>
    <t>Ściana betonowa i strop studzienki zaworowej</t>
  </si>
  <si>
    <t>Belki żelbetowe</t>
  </si>
  <si>
    <t>Wypełnienie studni - piasek</t>
  </si>
  <si>
    <t>Właz kanalowy kompozytowy D400</t>
  </si>
  <si>
    <t>RAZEM 2.2 Roboty montażowe</t>
  </si>
  <si>
    <t>Próby szczelności i uruchomienia</t>
  </si>
  <si>
    <t>Próby szczelności rurociągów sieci cieplnych o śr.do 150 mm - próba hydrauliczna na zimno</t>
  </si>
  <si>
    <t>Próby szczelności rurociągów sieci cieplnych o śr. 200 mm - próba hydrauliczna na zimno</t>
  </si>
  <si>
    <t>Uruchomienie rurociągów sieci cieplnych o śr. 40-125 mm</t>
  </si>
  <si>
    <t>Uruchomienie rurociągów sieci cieplnych o śr. 200 mm</t>
  </si>
  <si>
    <t>Badanie ultradźwiękowe doczołowych złączy spawanych rur stalowych</t>
  </si>
  <si>
    <t>RAZEM 2.3 Próby szczelności i uruchomienia</t>
  </si>
  <si>
    <t>Instalacja alarmowa</t>
  </si>
  <si>
    <t>Połączenia przewodów alarmowych</t>
  </si>
  <si>
    <t>połącz.</t>
  </si>
  <si>
    <t>Testowanie instalacji alarmowej</t>
  </si>
  <si>
    <t>pom.</t>
  </si>
  <si>
    <t>RAZEM 2.4 Instalacja alarmowa</t>
  </si>
  <si>
    <t>Montaż konstrukcji podwieszeń rurociągów</t>
  </si>
  <si>
    <t>Rura ochronna na gazociąg - preizolowana przecięta wzdłuż na 2 połowy</t>
  </si>
  <si>
    <t>Uszczelnianie końców rur ochronnych na gazociągi</t>
  </si>
  <si>
    <t>Konstrukcja zabezpieczająca istniejący wodociąg: rura stalowa dn100, pasy parciane, drewniane stemple</t>
  </si>
  <si>
    <t>Demontaż konstrukcji podwieszeń rurociągów</t>
  </si>
  <si>
    <t>Ułożenie rur osłonowych dzielonych tworzywowych o śr. 110 mm</t>
  </si>
  <si>
    <t>RAZEM 2.5 Zabezpieczenie istniejącego uzbrojenia</t>
  </si>
  <si>
    <t>RAZEM 2.6 Demontaże</t>
  </si>
  <si>
    <t>D-01.00.00</t>
  </si>
  <si>
    <t>PRACE PRZYGOTOWAWCZE Kod CPV: 45111000-8</t>
  </si>
  <si>
    <t>D-01.02.03</t>
  </si>
  <si>
    <t>Wyburzenie obiektów inżynierskich</t>
  </si>
  <si>
    <t>UWAGA: Podane ilości i zakres robót rozbiórkowych mają charakter szacunkowy. Technologię rozbiórki przepustu opracuje Wykonawca.</t>
  </si>
  <si>
    <t>Rozbiórka nawierzchni chodnika i schodów z kostki betonowej na podsypce piaskowej - (materiał do ponownego wbudowania)</t>
  </si>
  <si>
    <t>Demontaż oznakowania dla niepełnosprawnych do ponownego wbudowania</t>
  </si>
  <si>
    <t>M-11.00.00</t>
  </si>
  <si>
    <t>ROBOTY  ZIEMNE</t>
  </si>
  <si>
    <t>M-11.01.01</t>
  </si>
  <si>
    <t>M-11.01.02</t>
  </si>
  <si>
    <t>Wykonanie nasypów</t>
  </si>
  <si>
    <t>Grunt stabilizowany cementem - zabezpieczenie warstwy odcinającej</t>
  </si>
  <si>
    <t>Warstwa odcinająca z folii</t>
  </si>
  <si>
    <t>Geowłóknina na granicy warstwy ﬁltracyjnej i zasypki</t>
  </si>
  <si>
    <t>Wykonanie warstwy ﬁltracyjnej z kruszywa za ścianą zamykającą wraz z zagęszczeniem z kruszywa dowożonego samochodami samowyładowczymi + zakup kruszywa</t>
  </si>
  <si>
    <t>Formowanie i zagęszczanie nasypów z ziemi dowożonej samochodami samowyładowczymi: grunt kat. III-IV - zasypka przepustu i ścian, nasyp drogi objazdowej, poszerzenie korony drogi + zakup kruszywa</t>
  </si>
  <si>
    <t>M-22.00.00</t>
  </si>
  <si>
    <t>KORPUSY PODPÓR I KONSTRUKCJE OPOROWE Kod CPV: 45221111-3</t>
  </si>
  <si>
    <t>M-22.10.01</t>
  </si>
  <si>
    <t>Konstrukcje oporowe z betonu zbrojonego Kod CPV: 45223500-1</t>
  </si>
  <si>
    <t>Betonowanie pobetonu C8/10 przy użyciu pompy na samochodzie</t>
  </si>
  <si>
    <t>Wiercenie otworów o średnicy 15mm</t>
  </si>
  <si>
    <t>cm</t>
  </si>
  <si>
    <t>Wklejenie prętów</t>
  </si>
  <si>
    <t>Przygotowanie i montaż na budowie zbrojenia ścian zamykających przy średnicy prętów: 10, 12 mm</t>
  </si>
  <si>
    <t>Betonowanie ścian zamykających betonem C30/37 w deskowaniu tradycyjnym</t>
  </si>
  <si>
    <t>Odtworzenie płyt przejściowych z otworami na studnie - podbeton, zbrojenie i betonowanie płyty</t>
  </si>
  <si>
    <t>M-26.00.00</t>
  </si>
  <si>
    <t>ODWODNIENIE
Kod CPV: 45221111-3</t>
  </si>
  <si>
    <t>M-26.01.01</t>
  </si>
  <si>
    <t>Elementy odwodnienia</t>
  </si>
  <si>
    <t>Montaż rur z tworzywa śr. 50mm montowanych w ścianie zamykającej</t>
  </si>
  <si>
    <t>Drenaż 100mm otoczony geowłókniną ﬁlatracyjną wzdłaż ścian wraz z obsypką żwirową</t>
  </si>
  <si>
    <t>Drenaż 150mm otoczony geowłókniną ﬁlatracyjną w dolnej części ściany wraz z obsypką żwirową</t>
  </si>
  <si>
    <t>Izolacje pionowe ścian fundamentowych z folii kubełkowej bez gruntowania powierzchni</t>
  </si>
  <si>
    <t>Geowłóknina ﬁltracyjna ułożona na folii kubełkowej oraz na obsypce drenu</t>
  </si>
  <si>
    <t>Ciśnieniowe czyszczenie istniejącego systemy kanalizacji</t>
  </si>
  <si>
    <t>M-27.00.00</t>
  </si>
  <si>
    <t>HYDROIZOLACJA</t>
  </si>
  <si>
    <t>M-27.02.01</t>
  </si>
  <si>
    <t>Izolacja z papy zgrzewalnej</t>
  </si>
  <si>
    <t>Czyszczenie strumieniowo - ścierne powierzchni betonowych  - powierzchnie istniejące pod ułożenie papy oraz styk ściany z ryglem przejścia</t>
  </si>
  <si>
    <t>Reproﬁlacja powierzchni betonowych zaprawami PCC - warstwy grubości 2-3cm</t>
  </si>
  <si>
    <t>Wykonannie izolacji z papy termozgrzewalnej</t>
  </si>
  <si>
    <t>Wykonannie izolacji z papy termozgrzewalnej na płytach przejściowych</t>
  </si>
  <si>
    <t>M-30.00.00</t>
  </si>
  <si>
    <t>ROBOTY  NAWIERZCHNIOWE i ZABEZPIECZAJĄCE</t>
  </si>
  <si>
    <t>M-30.05.02</t>
  </si>
  <si>
    <t>Nawierzchnie schodów Kod CPV: 45221100-3</t>
  </si>
  <si>
    <t>Nawierzchnia schodów z kostki brukowej betonowej grubosci 8cm na podsypce cementowo-piaskowej wypelnieniem spoin piaskiem</t>
  </si>
  <si>
    <t>Podsypka cementowo-piaskowa wraz z zagęszczeniem</t>
  </si>
  <si>
    <t>Obrzeża betonowe o wymiarach 8x40cm, wypełnienie spoin zaprawą cementową. Kod CPV: 45221100-3</t>
  </si>
  <si>
    <t>Wykonanie oznakowania dla niepełnosprawnych w technologii cienkowarstwowej - wykorzystanie wcześniej zdemontowanego oznakowania
Kod CPV: 45221100-3</t>
  </si>
  <si>
    <t>M-30.51.01</t>
  </si>
  <si>
    <t>Elewacja z płyt kamiennych z piaskowca</t>
  </si>
  <si>
    <t>Czyszczenie strumieniowo - ścierne powierzchni betonowych  - powierzchnie po zdemontowanych płytach granitowych</t>
  </si>
  <si>
    <t>Gruntowanie powierzchni betonowych</t>
  </si>
  <si>
    <t>Przyklejenie płyt z trawertytu na ścianie zamykającej od strony tunelu</t>
  </si>
  <si>
    <t>Przyklejenie płyt z ciemnego granitu na ścianie zamykającej od strony tunelu</t>
  </si>
  <si>
    <t>Przyklejenie płyt kamiennych na ścianie zamykającej od strony tunelu</t>
  </si>
  <si>
    <t>BRANŻA ROZBIÓRKA PRZEJŚCIA PODZIEMNEGO</t>
  </si>
  <si>
    <t>RAZEM ROBOTY PRZYGOTOWAWCZE</t>
  </si>
  <si>
    <t>RAZEM ROBOTY ZIEMNE</t>
  </si>
  <si>
    <t>RAZEM WYKONANIE NASYPÓW</t>
  </si>
  <si>
    <t>RAZEM KORPUSY PODPÓR I KONSTRUKCJE OPOROWE</t>
  </si>
  <si>
    <t>RAZEM ODWODNIENIE</t>
  </si>
  <si>
    <t>RAZEM HYDROIZOLACJA</t>
  </si>
  <si>
    <t>RAZEM NAWIERZCHNIOWE I ZABEZPIECZAJĄCE</t>
  </si>
  <si>
    <t>RAZEM ELEWACJA Z PŁYT KAMIENNYCH Z PIASKOWCA</t>
  </si>
  <si>
    <t>1.</t>
  </si>
  <si>
    <t>Rozbiórka istniejących elementów małej architektury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</si>
  <si>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</si>
  <si>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</si>
  <si>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</si>
  <si>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</si>
  <si>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</si>
  <si>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</si>
  <si>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</si>
  <si>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</si>
  <si>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</si>
  <si>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Razem rozbiórka istniejących elementów małej architektury</t>
  </si>
  <si>
    <t>2.</t>
  </si>
  <si>
    <t>Ogrodzenie przed budynkiem Izby Rzemieślniczej</t>
  </si>
  <si>
    <t>Pełne umocnienie ścian wykopów wraz z rozbiórką palami szalunkowymi stalowymi (wypraskami) w gruntach suchych ; wykopy.o szerokości do 1 m i głębokości do 3.0 m; grunt kat. I-IV</t>
  </si>
  <si>
    <t>Ręczne zasypanie wykopu piaskiem dowiezionym - współczynnik zagęszczenia Js=1.00)</t>
  </si>
  <si>
    <t>Razem roboty ziemne</t>
  </si>
  <si>
    <t xml:space="preserve">2.2 </t>
  </si>
  <si>
    <t xml:space="preserve">Fundament żelbetowy i cokół </t>
  </si>
  <si>
    <t>Podkład betonowy pod fundament murka grub. 10 cm z betonu B8/10 na podłożu gruntowym - przy zastosowaniu pompy do betonu</t>
  </si>
  <si>
    <t>Fundament żelbetowy pod murek z betonu C20/25 - z zastosowaniem pompy do betonu</t>
  </si>
  <si>
    <t>2.2.3</t>
  </si>
  <si>
    <t>Cokół żelbetowy murku i słupki z betonu C20/25 - z zastosowaniem pompy do betonu</t>
  </si>
  <si>
    <t>2.2.4</t>
  </si>
  <si>
    <t>Przygotowanie i montaż zbrojenia konstrukcji monolitycznej fundamentu i cokołu murku - pręty żebrowane</t>
  </si>
  <si>
    <t>kg</t>
  </si>
  <si>
    <t>2.2.5</t>
  </si>
  <si>
    <t>Izolacja przeciwwilgociowa fundamentu i podziemnej części cokołu papą termozgrzewalną jednowarstwowo</t>
  </si>
  <si>
    <t>2.2.6</t>
  </si>
  <si>
    <t>Warstwa folii kubełkowej na ścianie od strony zieleńca</t>
  </si>
  <si>
    <t>2.2.7</t>
  </si>
  <si>
    <t>Obsypanie muru oporowego od strony zieleńca tłuczniem kamiennym jednorodnym o śr. 8 mm</t>
  </si>
  <si>
    <t>2.2.8</t>
  </si>
  <si>
    <t>Zabezpieczenie warstwy tłucznia geowłókniną filtacyjną</t>
  </si>
  <si>
    <t>2.2.9</t>
  </si>
  <si>
    <t>Licowanie ścian i zwieńczenia murku okładziną z płyt granitowych płomieniowanych gr. 4 cm</t>
  </si>
  <si>
    <t>2.2.10</t>
  </si>
  <si>
    <t>Rura stalowa fi 20 ocynkowana malowana proszkowo - między słupkami</t>
  </si>
  <si>
    <t>Razem fundament żelbetowy i cokół</t>
  </si>
  <si>
    <t>Razem ogrodzenie przed budynkiem Izby Rzemieślniczej</t>
  </si>
  <si>
    <t xml:space="preserve">3. </t>
  </si>
  <si>
    <t>Ławki uliczne, podpieraczki</t>
  </si>
  <si>
    <t>Ławki uliczne z podłokietnikami i oparciem Ł1 - 20 szt</t>
  </si>
  <si>
    <t>1.3.3.1</t>
  </si>
  <si>
    <t>Podkład betonowy z betonu C8/10 grub. 10 cm na podłożu gruntowym</t>
  </si>
  <si>
    <t>Stopy fundamentowe prostokątne żelbetowe dla zamocowania ławek z betonu C20/25</t>
  </si>
  <si>
    <t>3.1.4</t>
  </si>
  <si>
    <t>Przygotowanie i montaż zbrojenia konstrukcji monolitycznej fundamentu - pręty żebrowane</t>
  </si>
  <si>
    <t>3.1.5</t>
  </si>
  <si>
    <t>Izolacja przeciwwilgociowa fundamentów ławek papą termozgrzewalną</t>
  </si>
  <si>
    <t>3.1.6</t>
  </si>
  <si>
    <t>Wiercenie otworów o głębokości 10 cm śr. 10 mm techniką diamentową w betonie zbrojonym</t>
  </si>
  <si>
    <t>3.1.7</t>
  </si>
  <si>
    <t>Mocowanie nóżek ławki do fundamentu kotwami chemicznymi 4 x M8x210</t>
  </si>
  <si>
    <t>3.1.8</t>
  </si>
  <si>
    <t>Zasypanie wykopu po wykonaniu fundamentów piaskiem dowiezionym - współczynnik zagęszczenia Js=1.00)</t>
  </si>
  <si>
    <t>3.1.9</t>
  </si>
  <si>
    <t>Ławka uliczna z oparciem i podłokietnikami o wym.: wys. 810 mm, dług. 1810 (1850) mm, szer. 650 mm,  Konstrukcja z aluminium, wypełnienie siedziska i oparcie z drewna liściastego malowane lakierobejcą (jasny orzech) lub egzotycznego.   - dostawa + montaż</t>
  </si>
  <si>
    <t>Razem ławki uliczne z podłokietnikami i oparciem Ł1</t>
  </si>
  <si>
    <t>Podpieraczki Łp - 1szt</t>
  </si>
  <si>
    <t>3.2.1</t>
  </si>
  <si>
    <t>3.2.2</t>
  </si>
  <si>
    <t>3.2.3</t>
  </si>
  <si>
    <t>Stopy fundamentowe prostokątne żelbetowe dla zamocowania podpieraczki z betonu C20/25</t>
  </si>
  <si>
    <t>3.2.4</t>
  </si>
  <si>
    <t>3.2.5</t>
  </si>
  <si>
    <t>Izolacja przeciwwilgociowa fundamentu pod podpieraczkę papą termozgrzewalną</t>
  </si>
  <si>
    <t>3.2.6</t>
  </si>
  <si>
    <t>Wiercenie otworów o głębokości 15 cm śr. 14 mm techniką diamentową w betonie zbrojonym</t>
  </si>
  <si>
    <t>3.2.7</t>
  </si>
  <si>
    <t>Mocowanie nóżek podpieraczki do fundamentu kotwami chemicznymi 4 x M12x160</t>
  </si>
  <si>
    <t>3.2.8</t>
  </si>
  <si>
    <t>3.2.9</t>
  </si>
  <si>
    <t>Podpieraczka (przysiadek miejski) dla oczekujących pasażerów o wym. wys. 860 mm, szer. 200 mm, dł. 920 mm; noga ze stali ocynkowanej malowanej proszkowo, siedzisko z drewna liściastego twardego malowane lakierobejcą (jasny orzech)  - dostawa + montaż</t>
  </si>
  <si>
    <t>Razem podpieraczki Łp</t>
  </si>
  <si>
    <t>Razem ławki uliczne, podpieraczki</t>
  </si>
  <si>
    <t>4.</t>
  </si>
  <si>
    <t>Kosze na śmieci</t>
  </si>
  <si>
    <t>Kosze na śmieci prostokątne stalowe K1 - 19 szt</t>
  </si>
  <si>
    <t>1.3.3.2</t>
  </si>
  <si>
    <t>Kosz na odpadki o pojemności 55 litrów o wymiarach: wys. 1100 mm, dł. 290 mm, szer. 510 mm, wykonany w całości ze stalowej ocynkowanej blachy pokrytej piecowym lakierem proszkowym. Korpus o geometrycznym kształcie z zaokrąglonymi krawędziami. Obudowa nośna skrywa zabudowany wewnętrzny pojemnik na odpady oraz popielniczkę w daszku. Z jednej strony kosza znajdują się drzwi zamykane na dedykowany klucz, uchylne w kierunku czołowym. Koszyk popielniczki musi być demontowany, umożliwiając łatwe opróżnianie. Mocowanie kosza do nawierzchni w sposób niewidoczny z zewnątrz - dostawa + montaż</t>
  </si>
  <si>
    <t>Razem kosze na śmieci prostokątne stalowe K1</t>
  </si>
  <si>
    <t>Kosze okrągłe betonowe K2 - 10 szt</t>
  </si>
  <si>
    <t>Kosz na odpadki okrągły o śr. 530 mm, wys. 720 mm i pojemności 70 litrów, wykonany z betonu zbrojonego,  cokół odcinający na dole o wys. 8 cm  ze stali ocynkowanej, malowanej proszkowo, na górze kosza obręcz otwierana ze stali ocynkowanej, malowanej proszkowo, wkład kosza wyjmowany z blachy ocynkowanej  - dostawa + montaż</t>
  </si>
  <si>
    <t>Razem kosze okrągłe betonowe K2</t>
  </si>
  <si>
    <t>Razem kosze na śmieci</t>
  </si>
  <si>
    <t>5.</t>
  </si>
  <si>
    <t>Kraty pod drzewa Kd1 i Kd2 - 6 szt</t>
  </si>
  <si>
    <t>1.3.3.3</t>
  </si>
  <si>
    <t>Fundament pod ramę z kątownika z betonu C12/15 (fundament posiada fyflowania od spodu umożliwiające lepszy wzrost korzeni)</t>
  </si>
  <si>
    <t>Rama z kątownika 220x100x5 mm</t>
  </si>
  <si>
    <t>Wiercenie otworów o głębokości 8 cm śr. 8 mm techniką diamentową w betonie zbrojonym</t>
  </si>
  <si>
    <t>Mocowanie ramy do fundamentu kotwami chemicznymi M8x80</t>
  </si>
  <si>
    <t>Krata pod drzewo o wym. 2,0x2,0 m wykonana ze stali cynkowanej, malowanej proszkowo, składająca się z dwóch niezależnych modułów: średnica otworu na drzewo 0,80 m - dostawa + montaż</t>
  </si>
  <si>
    <t>Razem kraty pod drzewa</t>
  </si>
  <si>
    <t xml:space="preserve">6. </t>
  </si>
  <si>
    <t>Stojaki rowerowe R - 16 szt</t>
  </si>
  <si>
    <t>1.3.3.4</t>
  </si>
  <si>
    <t>Warstwa podkładowa ze żwiru grub. 15 cm, zagęszczona do Js=0,97</t>
  </si>
  <si>
    <t>Stopy fundamentowe prostokątne żelbetowe pod słupki stojaków z betonu C20/25</t>
  </si>
  <si>
    <t>Razem stojaki rowerowe R</t>
  </si>
  <si>
    <t>7.</t>
  </si>
  <si>
    <t>Słupki chodnikowe - 118 szt</t>
  </si>
  <si>
    <t>1.3.3.5</t>
  </si>
  <si>
    <t>Stopy fundamentowe prostokątne żelbetowe pod słupki chodnikowe z betonu C20/25</t>
  </si>
  <si>
    <t>Słupek chodnikowy o śr. 80 mm i wys. 800 mm ze stali ocynkowanej malowanej proszkowo, montowany w tzw. gnieździe do szybkiego montażu - dostawa + montaż</t>
  </si>
  <si>
    <t>Razem słupki chodnikowe</t>
  </si>
  <si>
    <t>8.</t>
  </si>
  <si>
    <t>Kraty zamykające naświetla piwniczne</t>
  </si>
  <si>
    <t>8.1</t>
  </si>
  <si>
    <t>1.3.3.6</t>
  </si>
  <si>
    <t>Przykrycie naświetli piwnicznych kratami stalowymi grub. 60 mm z rusztem kratowym  z prętów o wym. oczek 19x65 mm, zabezpieczonymi antykorozyjnie przez cynkowanie</t>
  </si>
  <si>
    <t>8.2</t>
  </si>
  <si>
    <t>Pokrycie rusztów kratowych blachą aluminiową grub. 3 mm z wytłoczeniem antypoślizgowym</t>
  </si>
  <si>
    <t>Razem kraty zamykające naświetla piwniczne</t>
  </si>
  <si>
    <t xml:space="preserve">9. </t>
  </si>
  <si>
    <t>Wyposażenie peronów przystankowych</t>
  </si>
  <si>
    <t>9.1</t>
  </si>
  <si>
    <t>Wiaty przystankowe - 6 szt</t>
  </si>
  <si>
    <t>9.1.1</t>
  </si>
  <si>
    <t>9.1.1.1</t>
  </si>
  <si>
    <t>1.3.3.7.1</t>
  </si>
  <si>
    <t>9.1.1.2</t>
  </si>
  <si>
    <t>Podkład betonowy z betonu C8/10 grub. 10 cm na podłożu gruntowym pod słupy fundamentowe</t>
  </si>
  <si>
    <t>9.1.1.3</t>
  </si>
  <si>
    <t>Stopy fundamentowe prostokątne żelbetowe z betonu C20/25</t>
  </si>
  <si>
    <t>9.1.1.4</t>
  </si>
  <si>
    <t>Przygotowanie i montaż zbrojenia konstrukcji monolitycznej stóp fundamentowych - pręty żebrowane</t>
  </si>
  <si>
    <t>9.1.1.5</t>
  </si>
  <si>
    <t>Zasypanie wykopu po wykonaniu stóp fundamentowych piaskiem dowiezionym - współczynnik zagęszczenia Js=1.00)</t>
  </si>
  <si>
    <t>9.1.2</t>
  </si>
  <si>
    <t>Konstrukcje wiat z wyposażeniem</t>
  </si>
  <si>
    <t>9.1.2.1</t>
  </si>
  <si>
    <t>Wiata przystankowa WP1 6-cio przęsłowa z wyposażeniem - dostawa + montaż</t>
  </si>
  <si>
    <t>9.1.2.2</t>
  </si>
  <si>
    <t>Wiata przystankowa WP2 zielona, 6-cio przęsłowa z wyposażeniem - dostawa + montaż</t>
  </si>
  <si>
    <t>Razem konstrukcje wiat z wyposażeniem</t>
  </si>
  <si>
    <t>Razem Wiaty przystankowe</t>
  </si>
  <si>
    <t>9.2</t>
  </si>
  <si>
    <t>Tablice Informacji Pasażerskiej (TIP) - 6 szt:  8-wierszowe - 4szt.,     5-wierszowe - 2szt.</t>
  </si>
  <si>
    <t>9.2.1</t>
  </si>
  <si>
    <t>Fundamenty pod słupy TIP</t>
  </si>
  <si>
    <t>9.2.1.1</t>
  </si>
  <si>
    <t>1.3.3.7.2</t>
  </si>
  <si>
    <t>9.2.1.2</t>
  </si>
  <si>
    <t>9.2.1.3</t>
  </si>
  <si>
    <t>Montaż fundamentów prefabrykowanych o wym. 0,43x0,43x1,50 m</t>
  </si>
  <si>
    <t>9.2.1.4</t>
  </si>
  <si>
    <t>Zasypanie wykopu po wykonaniu płyty fundamentowej piaskiem dowiezionym - współczynnik zagęszczenia Js=1.00)</t>
  </si>
  <si>
    <t>Razem fundamenty pod słupy TIP</t>
  </si>
  <si>
    <t>9.2.2</t>
  </si>
  <si>
    <t>Stawianie słupów dla TIP - 6 szt</t>
  </si>
  <si>
    <t>Słupy stalowe ocynkowane ogniowo, malowane proszkowo o śr. 139x4,5 mm i wys. 4,0 m</t>
  </si>
  <si>
    <t>Razem stawianie słupów dla TIP</t>
  </si>
  <si>
    <t>9.2.3</t>
  </si>
  <si>
    <t>Mocowanie Tablic Informacji Pasażerskiej - 6 szt</t>
  </si>
  <si>
    <t>9.2.3.1</t>
  </si>
  <si>
    <t>Mocowanie tablicy informacyjnej pasażerskiej do słupa stalowego za pomocą wspornika stalowego</t>
  </si>
  <si>
    <t>9.2.3.2</t>
  </si>
  <si>
    <t>Malowanie konstrukcji wsporników dwuskładnikową farbą epoksydową</t>
  </si>
  <si>
    <t>Razem mocowanie Tablic Informacji Pasażerskiej</t>
  </si>
  <si>
    <t>Razem Tablice Informacji Pasażerskiej (TIP)</t>
  </si>
  <si>
    <t>9.3</t>
  </si>
  <si>
    <t>Ławki bez oparcia peronowe Ł2 - 8 szt</t>
  </si>
  <si>
    <t>9.3.1</t>
  </si>
  <si>
    <t>1.3.3.7.3</t>
  </si>
  <si>
    <t>9.3.2</t>
  </si>
  <si>
    <t>9.3.3</t>
  </si>
  <si>
    <t>9.3.4</t>
  </si>
  <si>
    <t>Przygotowanie i montaż zbrojenia konstrukcji monolitycznej fundamentu- pręty żebrowane</t>
  </si>
  <si>
    <t>9.3.5</t>
  </si>
  <si>
    <t>9.3.6</t>
  </si>
  <si>
    <t>9.3.7</t>
  </si>
  <si>
    <t>Mocowanie nóżek ławki do fundamentu kotwami chemicznymi 4 x M12x165</t>
  </si>
  <si>
    <t>9.3.8</t>
  </si>
  <si>
    <t>9.3.9</t>
  </si>
  <si>
    <t>Ławka przystankowa bez oparcia, o wym.: wys. 420 mm, szer. 530 mm, dł. 1820 mm, konstrukcja metalowa, do zabetonowania w podłożu, z drewnianym siedziskiem z drewna liściastego malowane lakierobejcą (jasny orzech) lub egzotycznego  - dostawa + montaż</t>
  </si>
  <si>
    <t>Razem ławki bez oparcia peronowe Ł2</t>
  </si>
  <si>
    <t>9.4</t>
  </si>
  <si>
    <t>Kosze peronowe okrągłe stalowe K3 - 6 szt</t>
  </si>
  <si>
    <t>9.4.1</t>
  </si>
  <si>
    <t>1.3.3.7.4</t>
  </si>
  <si>
    <t>Kosz na odpadki okrągły wykonany ze stali nierdzewnej, malowany proszkowo na kolor grafitowy o pojemności minimalnej wynoszącej 50 L, opatrzony zielonym paskiem  - dostawa + montaż</t>
  </si>
  <si>
    <t>Razem kosze peronowe okrągłe stalowe K3</t>
  </si>
  <si>
    <t>9.5</t>
  </si>
  <si>
    <t>Błotochrony B1</t>
  </si>
  <si>
    <t>9.5.1</t>
  </si>
  <si>
    <t>1.3.3.7.5</t>
  </si>
  <si>
    <t>9.5.2</t>
  </si>
  <si>
    <t>Fundamenty pod słupki żelbetowe okrągłe z betonu C20/25</t>
  </si>
  <si>
    <t>9.5.3</t>
  </si>
  <si>
    <t>Rama studni z betonu C20/25</t>
  </si>
  <si>
    <t>9.5.4</t>
  </si>
  <si>
    <t>Przygotowanie i montaż zbrojenia konstrukcji monolitycznej fundamentów pod słupki oraz ramy studni - pręty żebrowane</t>
  </si>
  <si>
    <t>9.5.5</t>
  </si>
  <si>
    <t>Izolacja przeciwwilgociowa fundamentów słupków i ramy papą termozgrzewalną</t>
  </si>
  <si>
    <t>9.5.6</t>
  </si>
  <si>
    <t>Zasypanie wykopów po wykonaniu fundamentów pod słupki piaskiem dowiezionym - współczynnik zagęszczenia Js=1.00)</t>
  </si>
  <si>
    <t>9.5.7</t>
  </si>
  <si>
    <t>Słupek konstrukcyjny ze stali ocynkowanej malowanej proszkowo 80 x 80 mm wys. 1,22 m (z czego 0,12 m pod powierzchnią posadzki)</t>
  </si>
  <si>
    <t>9.5.8</t>
  </si>
  <si>
    <t>9.5.9</t>
  </si>
  <si>
    <t>Mocowanie słupka do fundamentu - stopa z blachy nierdzewnej przymocowana kotwami chemicznymi 4 x M12x165</t>
  </si>
  <si>
    <t>9.5.10</t>
  </si>
  <si>
    <t>Zamontowanie przęseł ze szkła hartowanego bezpiecznego grub. 8 mm do słupków śrubami M8 zabezpieczonymi uszczelką do szkła i nakładką szer. 8 cm z aluminium</t>
  </si>
  <si>
    <t>9.5.11</t>
  </si>
  <si>
    <t>Zabezpieczenie szklanych elementów wzdłuż górnej krawędzi poręczą z profilu aluminiowego o wym. 40x40 mm, umieszczoną na uszczelce do szkła</t>
  </si>
  <si>
    <t>Razem błotochrony B1</t>
  </si>
  <si>
    <t>9.6</t>
  </si>
  <si>
    <t>Fundamenty pod biletomaty (Bl i Bl') - 6 szt</t>
  </si>
  <si>
    <t>9.6.1</t>
  </si>
  <si>
    <t>1.3.3.7.6</t>
  </si>
  <si>
    <t>9.6.2</t>
  </si>
  <si>
    <t>9.6.3</t>
  </si>
  <si>
    <t>Stopy fundamentowe prostokątne żelbetowe pod biletomaty z betonu C20/25</t>
  </si>
  <si>
    <t>9.6.4</t>
  </si>
  <si>
    <t>9.6.5</t>
  </si>
  <si>
    <t>Razem fundamenty pod biletomaty (Bl i Bl')</t>
  </si>
  <si>
    <t>Razem wyposażenie peronów przystankowych</t>
  </si>
  <si>
    <t>10.</t>
  </si>
  <si>
    <t>Inne roboty towarzyszące</t>
  </si>
  <si>
    <t>10.1</t>
  </si>
  <si>
    <t>1.3.3.8</t>
  </si>
  <si>
    <t>Zabezpieczenie odkrytych fragmentów fundamentów folią kubełkową</t>
  </si>
  <si>
    <t>10.2</t>
  </si>
  <si>
    <t>Naprawa elewacji po demontażu instniejących elementów infrastruktury</t>
  </si>
  <si>
    <t>11.</t>
  </si>
  <si>
    <t>11.1</t>
  </si>
  <si>
    <t>1.3.3.9</t>
  </si>
  <si>
    <t>ławki uliczne z oparciem</t>
  </si>
  <si>
    <t>11.2</t>
  </si>
  <si>
    <t>kosze na śmieci prostokątne, stalowe</t>
  </si>
  <si>
    <t>11.3</t>
  </si>
  <si>
    <t>kosze na śmieci, okrągłe, betonowe,</t>
  </si>
  <si>
    <t>11.4</t>
  </si>
  <si>
    <t>kraty pod drzewa,</t>
  </si>
  <si>
    <t>11.5</t>
  </si>
  <si>
    <t>stojaki rowerowe,</t>
  </si>
  <si>
    <t>11.6</t>
  </si>
  <si>
    <t>słupki chodnikowe,</t>
  </si>
  <si>
    <t>11.7</t>
  </si>
  <si>
    <t>ławki bez oparcia, peronowe,</t>
  </si>
  <si>
    <t>BRANŻA MAŁA ARCHITEKTURA</t>
  </si>
  <si>
    <t>Razem Elementy Zapasowe</t>
  </si>
  <si>
    <t>Razem Roboty towarzyszące</t>
  </si>
  <si>
    <t>ZIELEŃ
CPV: Usługi wycinania drzew</t>
  </si>
  <si>
    <t>D.01.02.01</t>
  </si>
  <si>
    <t>Ekspertyza przyrodnicza. Sprawdzenie wszystkich terenów zieleni w obrębie planowanej inwestycji na obecność ptaków , małych ssaków, płazów i gadów  a w szczególności ich siedlisk .
Sporządzenie pisemnej ekspertyzy.</t>
  </si>
  <si>
    <t>zabieg</t>
  </si>
  <si>
    <t>wycinka drzew o obwodzie pnia od do 50 cm wraz z ręcznym karczowaniem karpiny wraz z jej korzeniami na głębokość 0,4m, wraz zagospodarowaniem drewna zgodnie z zapisami projektu i umowy.</t>
  </si>
  <si>
    <t>wycinka drzew o obwodzie pnia od  51 cm 100 cm wraz z ręcznym karczowaniem karpiny wraz z jej korzeniami na głębokość 0,4m, wraz zagospodarowaniem drewna zgodnie z zapisami projektu i umowy.</t>
  </si>
  <si>
    <t>wycinka drzew o obwodzie pnia od  101 cm 200 cm wraz z ręcznym karczowaniem karpiny wraz z jej korzeniami na głębokość 0,4m wraz zagospodarowaniem drewna zgodnie z zapisami projektu i umowy.</t>
  </si>
  <si>
    <t>wycinka drzew o obwodzie pnia od 201 cm300 cm wraz z ręcznym karczowaniem karpiny wraz z jej korzeniami na głębokość 0,4m wraz zagospodarowaniem drewna zgodnie z zapisami projektu i umowy.</t>
  </si>
  <si>
    <t xml:space="preserve">usuwanie i wywóz krzewów wraz z usuwaniem korzeni (zadanie obejmuje m.in. zrębkowanie gałęzi, szczegóły w specyfikacji technicznej ) </t>
  </si>
  <si>
    <t xml:space="preserve">Oczyszczanie terenu z pozostałości po wykarczowaniu (drobne gałęzie, korzenie, kora, wrzos) z wywiezieniem </t>
  </si>
  <si>
    <t>Zabezpieczenie drzew. Wykonanie ogrodzeniaz siatki lesnej zabezpieczającego tereny zieleni . Ogrodzenie z siatki lesnej na żrdziach drewnianych . Rozbiórka ogrodzenia po zakończeniu prac.</t>
  </si>
  <si>
    <t>mb</t>
  </si>
  <si>
    <t>Zabezpieczenie drzewa poprzez odeskowanie pnia . Zakup materiałów , założenie zabezpieczenia, utrzymanie zabezpieczenia przez cały okres trwania inwestycji. Rozebranie zabezpieczenia po zakończeniu inwestycji.</t>
  </si>
  <si>
    <t>Cięcie sanitarne – Usunięcie posuszu z  drzewa. Usunięcie wszystkich suchych Konarów, gałęzi , pędów .</t>
  </si>
  <si>
    <t>Mikoryzacja i napowietrzanie systemu korzeniowego drzew istniejących</t>
  </si>
  <si>
    <t>D.09.01.01</t>
  </si>
  <si>
    <t>Zakup i rozścielenie ziemi urodzajnej uprzednio odspojonej w przestrzeni pomiedzy drzewami 25a i25b
15*0,5</t>
  </si>
  <si>
    <t>Wykopanie i zabezpieczenie drzew. Wykopanie drzew przewidzianych przy użyciu przesadzarek samojezdnych , transport na miejsce składowania ,zadołowanie,  wykonywanie zabiegów pielegnacyjnych w okresie przechowywania drzew.</t>
  </si>
  <si>
    <t>Wykopanie i zabezpieczenie krzewów. Wykopanie krzewów, posadzenie ich w donicach lub skrzyniach, transport na miejsce składowania, zabiegi pielęgnacyjne w okresie przechowywania.</t>
  </si>
  <si>
    <t>Wykopanie i zabezpieczenie bylin w obrębie rabat w obrębie placu przed Starym Browarem. Inwentaryzacja ,Wykopaniebylin , posadzenie ich w donicach lub skrzyniach, transport na miejsce składowania, zabiegi pielęgnacyjne w okresie przechowywania.</t>
  </si>
  <si>
    <t>BRANŻA ZIELEŃ - GOSPODARKA DRZEWOSTANEM</t>
  </si>
  <si>
    <t xml:space="preserve"> D.01.02.01</t>
  </si>
  <si>
    <t xml:space="preserve">BRANŻA ZIELEŃ </t>
  </si>
  <si>
    <t xml:space="preserve"> D.09.01.01</t>
  </si>
  <si>
    <t>ZIELEŃ
CPV: Usługi sadzenia roślin oraz utrzymania terenów zieleni</t>
  </si>
  <si>
    <t>Rozbiórka i zabezpiecznie linii kroplujących systemu nawadniającego w obrębie czasowo rozbieranych rabat w obrebie placu przed Starym Browarem</t>
  </si>
  <si>
    <t>Zakup i rozścielenie ziemi urodzajnej pod krzewy i byliny warstwą grubości 35 cm
2188 m2 *0.35m</t>
  </si>
  <si>
    <t>Zakup i rozścielenie ziemi urodzajnej pod trawniki warstwą grubości 10 cm
745m2 *0.1m</t>
  </si>
  <si>
    <t xml:space="preserve">Wykonanie nasadzeń z roślin cebulowych _ Narcisus recurvus Poeticus, Narcisus Topolino Tulipa tarda – 36ceb/m
</t>
  </si>
  <si>
    <t xml:space="preserve">Regeneracja trawnika istniejącego </t>
  </si>
  <si>
    <t xml:space="preserve">Zakup i rozścielenie zrębków drzewnych warstwą grubości 5 cm </t>
  </si>
  <si>
    <t xml:space="preserve">D.09.01.01 </t>
  </si>
  <si>
    <t xml:space="preserve">Wykonie elementów ogrodzeniowych zabezpieczających rośliny  z drewnianych palików i ich montaż  co 1,5 m palików wysokości 100 cm, średnicy 8 cm, zaimpregnowane w kolorze naturalnym  - paliki wbite w ziemię na głębokość 30 cm </t>
  </si>
  <si>
    <t>Montaż ekranu przeciwśnieżnego</t>
  </si>
  <si>
    <t>1.25</t>
  </si>
  <si>
    <t>Montaż ekranu przeciwkorzeniowego</t>
  </si>
  <si>
    <t>1.26</t>
  </si>
  <si>
    <t xml:space="preserve">Wbudowanie podłoża strukturalnego dla drzew projektowanych i istniejących
Zakup transport, lub wykonanie w labolatorium drogowyi i transport, wbudowanie i zagęszczenie podłoża strukturalnego
</t>
  </si>
  <si>
    <t>1.27</t>
  </si>
  <si>
    <t xml:space="preserve">Warstwy separacyjne dla podłoża strukturalnego, Rozłożenie geowłókniny separacyjnej - podłoże strukturalne
</t>
  </si>
  <si>
    <t>1.28</t>
  </si>
  <si>
    <t xml:space="preserve">Warstwy wyrównujące dla podłoża strukturalnego, Rozłożenie piasku warstwą grubości 3cm 
</t>
  </si>
  <si>
    <t>1.29</t>
  </si>
  <si>
    <t>Osadzenie kratownicy stalowej pod drzewem nr 7</t>
  </si>
  <si>
    <t>1.30</t>
  </si>
  <si>
    <t>Odtworzenie systemu nawadniającego w obrebie rabat na placu przed Starym browarem. ( Ponowne ułożenie i podłączenie lini kroplujących )</t>
  </si>
  <si>
    <t>Razem dział: ZIELEŃ</t>
  </si>
  <si>
    <t>ZIELEŃ - Zielone Torowisko
CPV: Usługi sadzenia roślin oraz utrzymania terenów zieleni</t>
  </si>
  <si>
    <t xml:space="preserve">Warstwa separacyjna  , Rozłożenie geowłókniny separacyjnej na warstwach konstrukcyjnych torowiska 
</t>
  </si>
  <si>
    <t xml:space="preserve">Warstwa izolacyjna  , Rozłożenie foli przeciwkorzennej
</t>
  </si>
  <si>
    <t xml:space="preserve">Warstwa drenażowo filtrująca  , Rozłożenie foli kubełkowej wraz z zintegrowana geowłókniną 
</t>
  </si>
  <si>
    <t xml:space="preserve">Warstwa wegetacyjno magazynująca  , Rozłożenie wełny skalnej warstwy grubości 25 mm
</t>
  </si>
  <si>
    <t xml:space="preserve">Warstwa wegetacyjna  , Rozłożenie maty wegetacyjnej z rozchodnika na macie pętelkowej
</t>
  </si>
  <si>
    <t xml:space="preserve">Warstwa  zabezpieczająca  , Przykrycie maty rozchodnikowej warstwą otoczaków 
15l/m2 wartwa grubości 30 mm frakcja otoczaków 16/32
</t>
  </si>
  <si>
    <t>Razem dział: ZIELONE TOROWISKO</t>
  </si>
  <si>
    <t xml:space="preserve">BRANŻA NAWADNIANIE </t>
  </si>
  <si>
    <t>Instalacja nawadniająca - r. ziemne</t>
  </si>
  <si>
    <t>SST-01</t>
  </si>
  <si>
    <t>Wykop liniowy pionowy szer 0,8-1,5 m głęb do 1,5 m w gruncie kategorii 3-4</t>
  </si>
  <si>
    <t>Zakup piasku z dowozem</t>
  </si>
  <si>
    <t>Oznakowanie trasy wodociągu taśmą z tworzywa sztucznego</t>
  </si>
  <si>
    <t>metr</t>
  </si>
  <si>
    <t>Zasypanie wykopu liniowego szer 0,8-1,5 m głęb do 1,5 m w gruncie kategorii 3-4</t>
  </si>
  <si>
    <t>Plantowanie ręczne powierzchni gruntu rodzimego kategorii 1-3</t>
  </si>
  <si>
    <t>Instalacja nawadniająca - r. montażowe</t>
  </si>
  <si>
    <t>SST-02</t>
  </si>
  <si>
    <t>Rury ciśnieniowe z PE w wykopie umocnionym fi 63</t>
  </si>
  <si>
    <t>Rura ochronna /osłonowa/ DVK-75</t>
  </si>
  <si>
    <t>Zawór kulowy gwintowany, instalacji wodociągowej z rur z PP fi 50</t>
  </si>
  <si>
    <t>Filtr dyskowy  fi 2"</t>
  </si>
  <si>
    <t>Płukanie instalacji wodociągowej w bud niemieszkalnych</t>
  </si>
  <si>
    <t>Próba szczeln instalacji wodociągowej z rur z PP w budynkach niemieszkalnych</t>
  </si>
  <si>
    <t>Sektor 2 (Powstańców Wlkp. - Kosciuszki)</t>
  </si>
  <si>
    <t>Rury ciśnieniowe z PE w wykopie skarpowym fi 25x2</t>
  </si>
  <si>
    <t>Rury ciśnieniowe z PE w wykopie skarpowym fi 40x2,4</t>
  </si>
  <si>
    <t>Rury ciśnieniowe z PE w wykopie skarpowym fi 50x3</t>
  </si>
  <si>
    <t>Filtr dyskowy gwint fi 11/2"</t>
  </si>
  <si>
    <t>Układ pomiarowy parametrów chemicznych wilgotności WATERMARK</t>
  </si>
  <si>
    <t>Sektor 3 (Królowej Jadwigi)</t>
  </si>
  <si>
    <t>Rury ciśnieniowe z PE w wykopie skarpowym fi 63</t>
  </si>
  <si>
    <t>Sektor 4 (Matyi - Wierzzbięcice)</t>
  </si>
  <si>
    <t>Rury ciśnieniowe z PE w wykopie skarpowym fi 32x2,4</t>
  </si>
  <si>
    <t>Zawór kulowy gwintowany, instalacji wodociągowej z rur z PP fi 40</t>
  </si>
  <si>
    <t>Sterowanie</t>
  </si>
  <si>
    <t>Skrzynki oraz stojaki aparaturowe i listwowe do 25 kg</t>
  </si>
  <si>
    <t>Sektor 1 Św. Marcin - Powstańców Wlkp.</t>
  </si>
  <si>
    <t>RAZEM Instalacja nawadniająca - r. ziemne</t>
  </si>
  <si>
    <t>1.2.2</t>
  </si>
  <si>
    <t>1.2.3</t>
  </si>
  <si>
    <t>1.2.4</t>
  </si>
  <si>
    <t>1.2.5</t>
  </si>
  <si>
    <t>1.2.6</t>
  </si>
  <si>
    <t>1.2.7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</si>
  <si>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</si>
  <si>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</si>
  <si>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</si>
  <si>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</si>
  <si>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</si>
  <si>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</si>
  <si>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</si>
  <si>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</si>
  <si>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</si>
  <si>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</si>
  <si>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</si>
  <si>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</si>
  <si>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</si>
  <si>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RAZEM Instalacja nawadniająca r.montażowe</t>
  </si>
  <si>
    <t>1.2.</t>
  </si>
  <si>
    <t>2.1.</t>
  </si>
  <si>
    <t>RAZEM SEKTOR 1</t>
  </si>
  <si>
    <t>2.2.</t>
  </si>
  <si>
    <t>RAZEM: Instalacja nawadniająca - roboty ziemne</t>
  </si>
  <si>
    <t>RAZEM SEKTOR 2</t>
  </si>
  <si>
    <t>3.1.</t>
  </si>
  <si>
    <t>3.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</si>
  <si>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</si>
  <si>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</si>
  <si>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</si>
  <si>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</si>
  <si>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</si>
  <si>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</si>
  <si>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</si>
  <si>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</si>
  <si>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</si>
  <si>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</si>
  <si>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</si>
  <si>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</si>
  <si>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</si>
  <si>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</si>
  <si>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</si>
  <si>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</si>
  <si>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</si>
  <si>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</si>
  <si>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</si>
  <si>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</si>
  <si>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</si>
  <si>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</si>
  <si>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</si>
  <si>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4.1.5</t>
  </si>
  <si>
    <t>4.1.6</t>
  </si>
  <si>
    <t>4.1.7</t>
  </si>
  <si>
    <t>4.2.3</t>
  </si>
  <si>
    <t>4.2.4</t>
  </si>
  <si>
    <t>4.2.5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</si>
  <si>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</si>
  <si>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</si>
  <si>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</si>
  <si>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</si>
  <si>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</si>
  <si>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</si>
  <si>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</si>
  <si>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</si>
  <si>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</si>
  <si>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</si>
  <si>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</si>
  <si>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</si>
  <si>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</si>
  <si>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RAZEM SEKTOR 3</t>
  </si>
  <si>
    <t>RAZEM SEKTOR 4</t>
  </si>
  <si>
    <t>RAZEM STEROWANIE</t>
  </si>
  <si>
    <t>Branża drogowa</t>
  </si>
  <si>
    <t>Branża torowa</t>
  </si>
  <si>
    <t>Sieć trakcyjna</t>
  </si>
  <si>
    <t>Trakcja tramwajowa</t>
  </si>
  <si>
    <t>Kable trakcyjne</t>
  </si>
  <si>
    <t>Sterowanie i Ogrzewanie Zwrotnic</t>
  </si>
  <si>
    <t>Branża elektroenergetyczna</t>
  </si>
  <si>
    <t>Przebudowa niskiego napięcia</t>
  </si>
  <si>
    <t>Przebudowa średniego napięcia</t>
  </si>
  <si>
    <t>Sygnalizacja świetlna</t>
  </si>
  <si>
    <t>Oświetlenie uliczne</t>
  </si>
  <si>
    <t>9.</t>
  </si>
  <si>
    <t>Systemy bezpieczeństwa oraz monitoringu</t>
  </si>
  <si>
    <t>Branża teletechniczna</t>
  </si>
  <si>
    <t>Sieć gazowa</t>
  </si>
  <si>
    <t>12.1</t>
  </si>
  <si>
    <t>12.2</t>
  </si>
  <si>
    <t>13.1</t>
  </si>
  <si>
    <t>Sieć kanalizacyjna - zakres AQUANET</t>
  </si>
  <si>
    <t>13.2</t>
  </si>
  <si>
    <t>Sieć kanalizacyjna - zakres MIASTA POZNAŃ</t>
  </si>
  <si>
    <t>14.</t>
  </si>
  <si>
    <t>Sieć ciepłownicza</t>
  </si>
  <si>
    <t>15.</t>
  </si>
  <si>
    <t>Przebudowa przejść podziemnych</t>
  </si>
  <si>
    <t>16.</t>
  </si>
  <si>
    <t>Branża architektoniczna</t>
  </si>
  <si>
    <t>17.</t>
  </si>
  <si>
    <t>Gospodarka drzewostanem</t>
  </si>
  <si>
    <t>18.</t>
  </si>
  <si>
    <t>19.</t>
  </si>
  <si>
    <t>System nawadniania</t>
  </si>
  <si>
    <t>Zakres AQUANET</t>
  </si>
  <si>
    <t>Zakres MIASTA POZNAŃ</t>
  </si>
  <si>
    <t>netto</t>
  </si>
  <si>
    <t>brutto</t>
  </si>
  <si>
    <t>PODSUMOWANIE</t>
  </si>
  <si>
    <t>Elementy zapasowe do przekazania Zamawiającemu - 10% ilości wbudowanego elementu</t>
  </si>
  <si>
    <t>ZASILANIE MAŁEJ ARCHITEKTURY WG WARUNKÓW ZASILANIA NR 27637/2020/OD5/ZR1 - LINIA Z1 - ZŁĄCZE KABLOWO ROZDZIELCZE NR 1</t>
  </si>
  <si>
    <t>Nasypanie warstwy piasku na dnie rowu kablowego o szerokości do 0,4 m ( 20cm)</t>
  </si>
  <si>
    <t>Ułożenie rur osłonowych z PCW typu QRK 75[mm]</t>
  </si>
  <si>
    <t>Układanie kabli YAKY 5x35[mm2] w rurach QRK</t>
  </si>
  <si>
    <t>Zasypywanie rowów dla kabli wykonanych mechanicznie w gruncie kat. III-IV</t>
  </si>
  <si>
    <t>Montaż złącza kablowo rozdzielczego nr 1</t>
  </si>
  <si>
    <t>Mechaniczne pogrążanie uziomów prętowych w gruncie kat. III( 1 kpl x6m)</t>
  </si>
  <si>
    <t>Razem: ZASILANIE MAŁEJ ARCHITEKTURY WG WARUNKÓW ZASILANIA NR 27637/2020/OD5/ZR1 - LINIA Z1 - ZŁĄCZE KABLOWO ROZDZIELCZE NR 1</t>
  </si>
  <si>
    <t>ZASILANIE MAŁEJ ARCHITEKTURY WG WARUNKÓW ZASILANIA NR 27637/2020/OD5/ZR1 - LINIA OZ1 - WIATA PRZYSTANKOWA NR 1</t>
  </si>
  <si>
    <t>8 d.2</t>
  </si>
  <si>
    <t>9 d.2</t>
  </si>
  <si>
    <t>10 d.2</t>
  </si>
  <si>
    <t>11 d.2</t>
  </si>
  <si>
    <t>Układanie kabli YKY 3x6[mm2] w rurach QRK</t>
  </si>
  <si>
    <t>12 d.2</t>
  </si>
  <si>
    <t>ZASILANIE MAŁEJ ARCHITEKTURY WG WARUNKÓW ZASILANIA NR 27637/2020/OD5/ZR1 - LINIA OZ2 - TABLICA INFORMACJI PASAŻERSKIEJ NR 1</t>
  </si>
  <si>
    <t>13 d.3</t>
  </si>
  <si>
    <t>14 d.3</t>
  </si>
  <si>
    <t>15 d.3</t>
  </si>
  <si>
    <t>16 d.3</t>
  </si>
  <si>
    <t>17 d.3</t>
  </si>
  <si>
    <t>Razem: ZASILANIE MAŁEJ ARCHITEKTURY WG WARUNKÓW ZASILANIA NR 27637/2020/OD5/ZR1 - LINIA OZ1 - WIATA PRZYSTANKOWA NR 1</t>
  </si>
  <si>
    <t>Razem: ZASILANIE MAŁEJ ARCHITEKTURY WG WARUNKÓW ZASILANIA NR 27637/2020/OD5/ZR1 - LINIA OZ2 - TABLICA INFORMACJI PASAŻERSKIEJ NR 1</t>
  </si>
  <si>
    <t>ZASILANIE MAŁEJ ARCHITEKTURY WG WARUNKÓW ZASILANIA NR 27637/2020/OD5/ZR1 - LINIA OZ3 - BILETOMAT NR 1</t>
  </si>
  <si>
    <t>18 d.4</t>
  </si>
  <si>
    <t>19 d.4</t>
  </si>
  <si>
    <t>20 d.4</t>
  </si>
  <si>
    <t>21 d.4</t>
  </si>
  <si>
    <t>22 d.4</t>
  </si>
  <si>
    <t>Razem: ZASILANIE MAŁEJ ARCHITEKTURY WG WARUNKÓW ZASILANIA NR 27637/2020/OD5/ZR1 - LINIA OZ3 - BILETOMAT NR 1</t>
  </si>
  <si>
    <t>ZASILANIE MAŁEJ ARCHITEKTURY WG WARUNKÓW ZASILANIA NR 27637/2020/OD5/ZR1 - LINIA OZ4 - WIATA PRZYSTANKOWA NR 2</t>
  </si>
  <si>
    <t>23 d.5</t>
  </si>
  <si>
    <t>24 d.5</t>
  </si>
  <si>
    <t>25 d.5</t>
  </si>
  <si>
    <t>26 d.5</t>
  </si>
  <si>
    <t>Przewierty dł. do 20 m maszyną do wierceń poziomych rurami o śr. nominalnej 110 mm w gruntach kat. III-IV grubościenna, ,gładka ścianka wewnętrzna odporność na uderzenia 750[N], fi 110[mm], niebieska</t>
  </si>
  <si>
    <t>27 d.5</t>
  </si>
  <si>
    <t>Przewierty dł. do 20 m maszyną do wierceń poziomych rurami o śr. nominalnej 110 mm w gruntach kat. III-IV grubościenna, ,gładka ścianka wewnętrzna odporność na uderzenia 750[N], fi 110[mm], niebieska - rura ułożona jako zapas</t>
  </si>
  <si>
    <t>28 d.5</t>
  </si>
  <si>
    <t>29 d.5</t>
  </si>
  <si>
    <t>Razem: ZASILANIE MAŁEJ ARCHITEKTURY WG WARUNKÓW ZASILANIA NR 27637/2020/OD5/ZR1 - LINIA OZ4 - WIATA PRZYSTANKOWA NR 2</t>
  </si>
  <si>
    <t>ZASILANIE MAŁEJ ARCHITEKTURY WG WARUNKÓW ZASILANIA NR 27637/2020/OD5/ZR1 - LINIA OZ7 - TABLICA INFORMACJI PASAŻERSKIEJ NR 2</t>
  </si>
  <si>
    <t>30 d.6</t>
  </si>
  <si>
    <t>31 d.6</t>
  </si>
  <si>
    <t>32 d.6</t>
  </si>
  <si>
    <t>33 d.6</t>
  </si>
  <si>
    <t>34 d.6</t>
  </si>
  <si>
    <t>35 d.6</t>
  </si>
  <si>
    <t>36 d.6</t>
  </si>
  <si>
    <t>Razem: ZASILANIE MAŁEJ ARCHITEKTURY WG WARUNKÓW ZASILANIA NR 27637/2020/OD5/ZR1 - LINIA OZ7 - WIATA PRZYSTANKOWA NR 2</t>
  </si>
  <si>
    <t>ZASILANIE MAŁEJ ARCHITEKTURY WG WARUNKÓW ZASILANIA NR 27637/2020/OD5/ZR1 - LINIA OZ8 - BILETOMAT NR 2</t>
  </si>
  <si>
    <t>37 d.7</t>
  </si>
  <si>
    <t>38 d.7</t>
  </si>
  <si>
    <t>39 d.7</t>
  </si>
  <si>
    <t>40 d.7</t>
  </si>
  <si>
    <t>41 d.7</t>
  </si>
  <si>
    <t>42 d.7</t>
  </si>
  <si>
    <t>43 d.7</t>
  </si>
  <si>
    <t>Układanie bednarki w kanałach lub tunelach luzem - bednarka do 120 mm2 FeZn 30x4[mm2]</t>
  </si>
  <si>
    <t>44 d.7</t>
  </si>
  <si>
    <t>Razem: ZASILANIE MAŁEJ ARCHITEKTURY WG WARUNKÓW ZASILANIA NR 27637/2020/OD5/ZR1 - LINIA OZ8 - BILETOMAT NR 2</t>
  </si>
  <si>
    <t>ZASILANIE MAŁEJ ARCHITEKTURY WG WARUNKÓW ZASILANIA NR 27638/2020/OD5/ZR1 - LINIA Z2 - ZŁĄCZE KABLOWO ROZDZIELCZE NR 2</t>
  </si>
  <si>
    <t>45 d.8</t>
  </si>
  <si>
    <t>46 d.8</t>
  </si>
  <si>
    <t>47 d.8</t>
  </si>
  <si>
    <t>48 d.8</t>
  </si>
  <si>
    <t>49 d.8</t>
  </si>
  <si>
    <t>50 d.8</t>
  </si>
  <si>
    <t>51 d.8</t>
  </si>
  <si>
    <t>52 d.8</t>
  </si>
  <si>
    <t>Montaż złącza kablowo rozdzielczego nr 2</t>
  </si>
  <si>
    <t>53 d.8</t>
  </si>
  <si>
    <t>Razem: ZASILANIE MAŁEJ ARCHITEKTURY WG WARUNKÓW ZASILANIA NR 27638/2020/OD5/ZR1 - LINIA Z2 - ZŁĄCZE KABLOWO ROZDZIELCZE NR 2</t>
  </si>
  <si>
    <t>ZASILANIE MAŁEJ ARCHITEKTURY WG WARUNKÓW ZASILANIA NR 27638/2020/OD5/ZR1 - LINIA OZ11 - WIATA PRZYSTANKOWA NR 1</t>
  </si>
  <si>
    <t>54 d.9</t>
  </si>
  <si>
    <t>55 d.9</t>
  </si>
  <si>
    <t>56 d.9</t>
  </si>
  <si>
    <t>57 d.9</t>
  </si>
  <si>
    <t>58 d.9</t>
  </si>
  <si>
    <t>Razem: ZASILANIE MAŁEJ ARCHITEKTURY WG WARUNKÓW ZASILANIA NR 27638/2020/OD5/ZR1 - LINIA OZ11 - WIATA PRZYSTANKOWA NR 1</t>
  </si>
  <si>
    <t>ZASILANIE MAŁEJ ARCHITEKTURY WG WARUNKÓW ZASILANIA NR 27638/2020/OD5/ZR1 - LINIA OZ13 - TABLICA INFORMACJI PASAŻERSKIEJ NR 1</t>
  </si>
  <si>
    <t>59 d.10</t>
  </si>
  <si>
    <t>60 d.10</t>
  </si>
  <si>
    <t>61 d.10</t>
  </si>
  <si>
    <t>62 d.10</t>
  </si>
  <si>
    <t>63 d.10</t>
  </si>
  <si>
    <t>Razem: ZASILANIE MAŁEJ ARCHITEKTURY WG WARUNKÓW ZASILANIA NR 27638/2020/OD5/ZR1 - LINIA OZ13 - TABLICA INFORMACJI PASAŻERSKIEJ NR 1</t>
  </si>
  <si>
    <t>ZASILANIE MAŁEJ ARCHITEKTURY WG WARUNKÓW ZASILANIA NR 27638/2020/OD5/ZR1 - LINIA OZ14 - BILETOMAT NR 1</t>
  </si>
  <si>
    <t>64 d.11</t>
  </si>
  <si>
    <t>65 d.11</t>
  </si>
  <si>
    <t>66 d.11</t>
  </si>
  <si>
    <t>67 d.11</t>
  </si>
  <si>
    <t>68 d.11</t>
  </si>
  <si>
    <t>Razem: ZASILANIE MAŁEJ ARCHITEKTURY WG WARUNKÓW ZASILANIA NR 27638/2020/OD5/ZR1 - LINIA OZ14 - BILETOMAT NR 1</t>
  </si>
  <si>
    <t>ZASILANIE MAŁEJ ARCHITEKTURY WG WARUNKÓW ZASILANIA NR 27638/2020/OD5/ZR1 - LINIA OZ15 - WIATA PRZYSTANKOWA NR 2</t>
  </si>
  <si>
    <t>69 d.12</t>
  </si>
  <si>
    <t>70 d.12</t>
  </si>
  <si>
    <t>71 d.12</t>
  </si>
  <si>
    <t>72 d.12</t>
  </si>
  <si>
    <t>73 d.12</t>
  </si>
  <si>
    <t>74 d.12</t>
  </si>
  <si>
    <t>75 d.12</t>
  </si>
  <si>
    <t>Razem: ZASILANIE MAŁEJ ARCHITEKTURY WG WARUNKÓW ZASILANIA NR 27638/2020/OD5/ZR1 - LINIA OZ15 - WIATA PRZYSTANKOWA NR 2</t>
  </si>
  <si>
    <t>ZASILANIE MAŁEJ ARCHITEKTURY WG WARUNKÓW ZASILANIA NR 27638/2020/OD5/ZR1 - LINIA OZ17 - TABLICA INFORMACJI PASAŻERSKIEJ NR 2</t>
  </si>
  <si>
    <t>76 d.13</t>
  </si>
  <si>
    <t>77 d.13</t>
  </si>
  <si>
    <t>78 d.13</t>
  </si>
  <si>
    <t>79 d.13</t>
  </si>
  <si>
    <t>80 d.13</t>
  </si>
  <si>
    <t>81 d.13</t>
  </si>
  <si>
    <t>82 d.13</t>
  </si>
  <si>
    <t>Razem: ZASILANIE MAŁEJ ARCHITEKTURY WG WARUNKÓW ZASILANIA NR 27638/2020/OD5/ZR1 - LINIA OZ17 - TABLICA INFORMACJI PASAŻERSKIEJ NR 2</t>
  </si>
  <si>
    <t>ZASILANIE MAŁEJ ARCHITEKTURY WG WARUNKÓW ZASILANIA NR 27638/2020/OD5/ZR1 - LINIA OZ18 - BILETOMAT NR 2</t>
  </si>
  <si>
    <t>83 d.14</t>
  </si>
  <si>
    <t>84 d.14</t>
  </si>
  <si>
    <t>85 d.14</t>
  </si>
  <si>
    <t>86 d.14</t>
  </si>
  <si>
    <t>87 d.14</t>
  </si>
  <si>
    <t>88 d.14</t>
  </si>
  <si>
    <t>89 d.14</t>
  </si>
  <si>
    <t>90 d.14</t>
  </si>
  <si>
    <t>Razem: ZASILANIE MAŁEJ ARCHITEKTURY WG WARUNKÓW ZASILANIA NR 27638/2020/OD5/ZR1 - LINIA OZ18 - BILETOMAT NR 2</t>
  </si>
  <si>
    <t>ZASILANIE MAŁEJ ARCHITEKTURY WG WARUNKÓW ZASILANIA NR 27639/2020/OD5/ZR1 - LINIA Z3 - ZŁĄCZE KABLOWO ROZDZIELCZE NR 3</t>
  </si>
  <si>
    <t>91 d.15</t>
  </si>
  <si>
    <t>92 d.15</t>
  </si>
  <si>
    <t>93 d.15</t>
  </si>
  <si>
    <t>94 d.15</t>
  </si>
  <si>
    <t>95 d.15</t>
  </si>
  <si>
    <t>96 d.15</t>
  </si>
  <si>
    <t>97 d.15</t>
  </si>
  <si>
    <t>98 d.15</t>
  </si>
  <si>
    <t>Montaż złącza kablowo rozdzielczego nr 3</t>
  </si>
  <si>
    <t>99 d.15</t>
  </si>
  <si>
    <t>Razem: ZASILANIE MAŁEJ ARCHITEKTURY WG WARUNKÓW ZASILANIA NR 27639/2020/OD5/ZR1 - LINIA Z3 - ZŁĄCZE KABLOWO ROZDZIELCZE NR 3</t>
  </si>
  <si>
    <t>ZASILANIE MAŁEJ ARCHITEKTURY WG WARUNKÓW ZASILANIA NR 27639/2020/OD5/ZR1 - LINIA OZ19 - WIATA PRZYSTANKOWA NR 1</t>
  </si>
  <si>
    <t>100 d.16</t>
  </si>
  <si>
    <t>101 d.16</t>
  </si>
  <si>
    <t>102 d.16</t>
  </si>
  <si>
    <t>103 d.16</t>
  </si>
  <si>
    <t>104 d.16</t>
  </si>
  <si>
    <t>Razem: ZASILANIE MAŁEJ ARCHITEKTURY WG WARUNKÓW ZASILANIA NR 27639/2020/OD5/ZR1 - LINIA OZ19 - WIATA PRZYSTANKOWA NR 1</t>
  </si>
  <si>
    <t>ZASILANIE MAŁEJ ARCHITEKTURY WG WARUNKÓW ZASILANIA NR 27639/2020/OD5/ZR1 - LINIA OZ20 - TABLICA INFORMACJI PASAŻERSKIEJ NR 1</t>
  </si>
  <si>
    <t>105 d.17</t>
  </si>
  <si>
    <t>106 d.17</t>
  </si>
  <si>
    <t>107 d.17</t>
  </si>
  <si>
    <t>108 d.17</t>
  </si>
  <si>
    <t>109 d.17</t>
  </si>
  <si>
    <t>Razem: ZASILANIE MAŁEJ ARCHITEKTURY WG WARUNKÓW ZASILANIA NR 27639/2020/OD5/ZR1 - LINIA OZ20 - TABLICA INFORMACJI PASAŻERSKIEJ NR 1</t>
  </si>
  <si>
    <t>ZASILANIE MAŁEJ ARCHITEKTURY WG WARUNKÓW ZASILANIA NR 27637/2020/OD5/ZR1 - LINIA OZ21 - BILETOMAT NR 1</t>
  </si>
  <si>
    <t>110 d.18</t>
  </si>
  <si>
    <t>111 d.18</t>
  </si>
  <si>
    <t>112 d.18</t>
  </si>
  <si>
    <t>113 d.18</t>
  </si>
  <si>
    <t>114 d.18</t>
  </si>
  <si>
    <t>Razem: ZASILANIE MAŁEJ ARCHITEKTURY WG WARUNKÓW ZASILANIA NR 27637/2020/OD5/ZR1 - LINIA OZ21 - BILETOMAT NR 1</t>
  </si>
  <si>
    <t>ZASILANIE MAŁEJ ARCHITEKTURY WG WARUNKÓW ZASILANIA NR 27639/2020/OD5/ZR1 - LINIA OZ22 - WIATA PRZYSTANKOWA NR 2</t>
  </si>
  <si>
    <t>115 d.19</t>
  </si>
  <si>
    <t>116 d.19</t>
  </si>
  <si>
    <t>117 d.19</t>
  </si>
  <si>
    <t>118 d.19</t>
  </si>
  <si>
    <t>119 d.19</t>
  </si>
  <si>
    <t>120 d.19</t>
  </si>
  <si>
    <t>121 d.19</t>
  </si>
  <si>
    <t>Razem: ZASILANIE MAŁEJ ARCHITEKTURY WG WARUNKÓW ZASILANIA NR 27639/2020/OD5/ZR1 - LINIA OZ22 - WIATA PRZYSTANKOWA NR 2</t>
  </si>
  <si>
    <t>ZASILANIE MAŁEJ ARCHITEKTURY WG WARUNKÓW ZASILANIA NR 27639/2020/OD5/ZR1 - LINIA OZ23 - TABLICA INFORMACJI PASAŻERSKIEJ NR 2</t>
  </si>
  <si>
    <t>122 d.20</t>
  </si>
  <si>
    <t>123 d.20</t>
  </si>
  <si>
    <t>124 d.20</t>
  </si>
  <si>
    <t>125 d.20</t>
  </si>
  <si>
    <t>126 d.20</t>
  </si>
  <si>
    <t>127 d.20</t>
  </si>
  <si>
    <t>128 d.20</t>
  </si>
  <si>
    <t>Razem: ZASILANIE MAŁEJ ARCHITEKTURY WG WARUNKÓW ZASILANIA NR 27639/2020/OD5/ZR1 - LINIA OZ23 - TABLICA INFORMACJI PASAŻERSKIEJ NR 2</t>
  </si>
  <si>
    <t>ZASILANIE MAŁEJ ARCHITEKTURY WG WARUNKÓW ZASILANIA NR 27639/2020/OD5/ZR1 - LINIA OZ24 - BILETOMAT NR 2</t>
  </si>
  <si>
    <t>129 d.21</t>
  </si>
  <si>
    <t>130 d.21</t>
  </si>
  <si>
    <t>131 d.21</t>
  </si>
  <si>
    <t>132 d.21</t>
  </si>
  <si>
    <t>133 d.21</t>
  </si>
  <si>
    <t>134 d.21</t>
  </si>
  <si>
    <t>135 d.21</t>
  </si>
  <si>
    <t>136 d.21</t>
  </si>
  <si>
    <t>Razem: ZASILANIE MAŁEJ ARCHITEKTURY WG WARUNKÓW ZASILANIA NR 27639/2020/OD5/ZR1 - LINIA OZ24 - BILETOMAT NR 2</t>
  </si>
  <si>
    <t>BUDOWA OŚWIETLENIA - PRACE DEMONTAŻOWE I ODTWORZENIOWE OŚWIETLENIA</t>
  </si>
  <si>
    <t>Nasypanie warstwy piasku na dnie rowu kablowego o szerokości do 0,4 m - dla układanych kabli (20cm)</t>
  </si>
  <si>
    <t>Ułożenie rur osłonowych z PCW o śr.do 140 mm- gładkościenne ,gładka ścianka wewnętrzna odporność na uderzenia 750[N] fi 110[mm]</t>
  </si>
  <si>
    <t>Ułożenie rur osłonowych z PCW o śr.do 140 mm- gładkościenne ,gładka ścianka wewnętrzna odporność na uderzenia 750[N] fi 110[mm]- rezerwa</t>
  </si>
  <si>
    <t>Układanie kabli  YAKY 4x35[mm2] w rowach kablowych ręcznie</t>
  </si>
  <si>
    <t>Układanie kabli YAKY 4x35[mm2] w rurach</t>
  </si>
  <si>
    <t>Układanie bednarki w rowach kablowych - bednarka do 120 mm2 FeZn 30x4[mm2]</t>
  </si>
  <si>
    <t>Razem: BUDOWA OŚWIETLENIA - PRACE DEMONTAŻOWE I ODTWORZENIOWE OŚWIETLENIA</t>
  </si>
  <si>
    <t>BUDOWA OŚWIETLENIA  ULICZNEGO - ROBOTY ZIEMNE I UKŁADANIE RUR</t>
  </si>
  <si>
    <t>13 d.2</t>
  </si>
  <si>
    <t>14 d.2</t>
  </si>
  <si>
    <t>Nasypanie warstwy piasku na dnie rowu kablowego o szerokości do 0,4 m - dla układanych rur osłonowych (20cm)</t>
  </si>
  <si>
    <t>15 d.2</t>
  </si>
  <si>
    <t>Ułożenie rur osłonowych z PCW o śr.do 140 mm- gładkościenne ,gładka ścianka wewnętrzna odporność na uderzenia 750[N] fi 75[mm]</t>
  </si>
  <si>
    <t>16 d.2</t>
  </si>
  <si>
    <t>Ułożenie rur osłonowych z PCW o śr.do 140 mm- gładkościenne ,gładka ścianka wewnętrzna odporność na uderzenia 750[N] fi 75[mm]- do zasilania urządzeń sterowania i słaboprądowych</t>
  </si>
  <si>
    <t>17 d.2</t>
  </si>
  <si>
    <t>18 d.2</t>
  </si>
  <si>
    <t>Przewierty dł. do 20 m maszyną do wierceń poziomych rurami o śr. nominalnej 160 mm w gruntach kat. III-IV grubościenna, ,gładka ścianka wewnętrzna odporność na uderzenia 750[N], fi 110[mm],niebieska - rury układane równolegle ( 396,5 + 396,5 -dla trasy rezerwowej)</t>
  </si>
  <si>
    <t>Razem: BUDOWA OŚWIETLENIA  ULICZNEGO - ROBOTY ZIEMNE I UKŁADANIE RUR</t>
  </si>
  <si>
    <t>BUDOWA OŚWIETLENIA ULICZNEGO  - ROBOTY KABLOWE</t>
  </si>
  <si>
    <t>19 d.3</t>
  </si>
  <si>
    <t>Układanie kabli YKXS 5x35[mm2] w rurach</t>
  </si>
  <si>
    <t>20 d.3</t>
  </si>
  <si>
    <t>Układanie kabli  YKY5x6[mm2] w rurach</t>
  </si>
  <si>
    <t>21 d.3</t>
  </si>
  <si>
    <t>Układanie kabli  YKY5x10[mm2] w rurach</t>
  </si>
  <si>
    <t>22 d.3</t>
  </si>
  <si>
    <t>DS-07.07.01</t>
  </si>
  <si>
    <t>Układanie kabli YKY 3x2,5[mm2] w rurach - słupach oświetleniowych</t>
  </si>
  <si>
    <t>Razem: BUDOWA OŚWIETLENIA ULICZNEGO  - ROBOTY KABLOWE</t>
  </si>
  <si>
    <t>MONTAŻ OŚWIETLENIA ULICZNEGO - MONTAŻ SŁUPÓW OŚWIETLENIOWYCH I OPRAW OŚWIETLENIOWYCH</t>
  </si>
  <si>
    <t>23 d.4</t>
  </si>
  <si>
    <t>Montaż i stawianie słupów oświetleniowych  wysokość zawieszenia punktu świetlnego 9,3 [m] aluminiowych na fundamencie prefabrykowanym- sylwetka S5</t>
  </si>
  <si>
    <t>24 d.4</t>
  </si>
  <si>
    <t>Montaż i stawianie słupów oświetleniowych  wysokość zawieszenia punktu świetlnego 11,6 [m] , na fundamencie prefabrykowanym- sylwetka S6</t>
  </si>
  <si>
    <t>25 d.4</t>
  </si>
  <si>
    <t>Montaż wysięgników rurowych o masie do 15 kg na słupie</t>
  </si>
  <si>
    <t>26 d.4</t>
  </si>
  <si>
    <t>Montaż złączy słupowych fazowych z bezpiecznikem na konstrukcji</t>
  </si>
  <si>
    <t>27 d.4</t>
  </si>
  <si>
    <t>Montaż złączy słupowych fazowych  na konstrukcji</t>
  </si>
  <si>
    <t>28 d.4</t>
  </si>
  <si>
    <t>Montaż złączy słupowych N  na konstrukcji</t>
  </si>
  <si>
    <t>29 d.4</t>
  </si>
  <si>
    <t>Montaż złączy słupowych N izolowanych  na konstrukcji</t>
  </si>
  <si>
    <t>30 d.4</t>
  </si>
  <si>
    <t>Montaż opraw oświetlenia zewnętrznego LED na słupie - barwa źródła światła biała , zasilacz z interfejsem DALI , płaska szyba, klasa bezpieczeństwa I,CE,ENEC , asymetryczna - oprawa drogowa,na wysokości 11,6[m]- 105[W]</t>
  </si>
  <si>
    <t>31 d.4</t>
  </si>
  <si>
    <t>Montaż opraw oświetlenia zewnętrznego LED na słupie - barwa źródła światła biała , zasilacz z interfejsem DALI , płaska szyba, klasa bezpieczeństwa I,CE,ENEC , asymetryczna - oprawa drogowa,na wysokości 12,6[m]-209[W]</t>
  </si>
  <si>
    <t>32 d.4</t>
  </si>
  <si>
    <t>Montaż opraw oświetlenia zewnętrznego LED - oprawa doziemna - barwa źródła światła biała ,   płaska szyba, klasa bezpieczeństwa I,CE,ENEC , hermetyczna</t>
  </si>
  <si>
    <t>Razem: MONTAŻ OŚWIETLENIA ULICZNEGO - MONTAŻ SŁUPÓW OŚWIETLENIOWYCH I OPRAW OŚWIETLENIOWYCH</t>
  </si>
  <si>
    <t>MONTAŻ SZAFKI OŚWIETLENIOWEJ SO1081-2</t>
  </si>
  <si>
    <t>33 d.5</t>
  </si>
  <si>
    <t>Montaż szafki oświetleniowej SO-1081-2 na fundamencie prefabrykowanym</t>
  </si>
  <si>
    <t>34 d.5</t>
  </si>
  <si>
    <t>Konfiguracja i uruchomienie w systemie wizualizacji SZOU w ZDM w Poznaniu w ul.Wilczaka</t>
  </si>
  <si>
    <t>35 d.5</t>
  </si>
  <si>
    <t>Montaż kabla nN 0,4[kV] YKY 4x50[mm2] od SO1081' do SO 1081-2</t>
  </si>
  <si>
    <t>Razem: MONTAŻ SZAFKI OŚWIETLENIOWEJ SO1081-2</t>
  </si>
  <si>
    <t>MONTAŻ ELEMENTÓW STEROWANIA  OŚWIETLENIEM</t>
  </si>
  <si>
    <t>37 d.6</t>
  </si>
  <si>
    <t>38 d.6</t>
  </si>
  <si>
    <t>39 d.6</t>
  </si>
  <si>
    <t>Puszki z tworzywa sztucznego IP68</t>
  </si>
  <si>
    <t>40 d.6</t>
  </si>
  <si>
    <t>Gniazda instalacyjne do zasilania iluminacji świątecznej na słupach trakcyjno-oświetleniowych i oświetleniowych</t>
  </si>
  <si>
    <t>Razem: MONTAŻ ELEMENTÓW STEROWANIA  OŚWIETLENIEM</t>
  </si>
  <si>
    <t>MONTAŻ UZIOMU DLA OŚWIETLENIA ULICZNEGO</t>
  </si>
  <si>
    <t>Razem: MONTAŻ UZIOMU DLA OŚWIETLENIA ULICZNEGO</t>
  </si>
  <si>
    <t>Wykonanie przekopów kontrolnych - przez analogię</t>
  </si>
  <si>
    <t>Zasypywanie przekopów kontrolnych</t>
  </si>
  <si>
    <t>Ułożenie rur osłonowych z PCW typu QRK 110mm</t>
  </si>
  <si>
    <t>Układanie kabli typu NA2Y-J 4x150[mm2] w rowach kablowych ręcznie</t>
  </si>
  <si>
    <t>Układanie kabli NAY2Y-J 4x150[mm2] w rurach QRK</t>
  </si>
  <si>
    <t>Montaż muf  kablowych przelotowych nN termokurczliwych</t>
  </si>
  <si>
    <t>Badanie linii kablowej nn - kabel 4-żyłowy</t>
  </si>
  <si>
    <t>Razem: BUDOWA KABLOWYCH LINII ELEKTROENERGETYCZNYCH - KOLIZJA nN1(63m)- ROBOTY ZIEMNE I UKŁADANIE KABLI ELEKTROENERGETYCZNYCH</t>
  </si>
  <si>
    <t>19 d.2</t>
  </si>
  <si>
    <t>Razem: BUDOWA KABLOWYCH LINII ELEKTROENERGETYCZNYCH - KOLIZJA nN2(38m)- ROBOTY ZIEMNE I UKŁADANIE KABLI ELEKTROENERGETYCZNYCH</t>
  </si>
  <si>
    <t>BUDOWA KABLOWYCH LINII ELEKTROENERGETYCZNYCH - KOLIZJA nN4(39m)- ROBOTY ZIEMNE I UKŁADANIE KABLI ELEKTROENERGETYCZNYCH</t>
  </si>
  <si>
    <t>33 d.3</t>
  </si>
  <si>
    <t>34 d.3</t>
  </si>
  <si>
    <t>35 d.3</t>
  </si>
  <si>
    <t>36 d.3</t>
  </si>
  <si>
    <t>37 d.3</t>
  </si>
  <si>
    <t>38 d.3</t>
  </si>
  <si>
    <t>39 d.3</t>
  </si>
  <si>
    <t>40 d.3</t>
  </si>
  <si>
    <t>41 d.3</t>
  </si>
  <si>
    <t>42 d.3</t>
  </si>
  <si>
    <t>Razem: BUDOWA KABLOWYCH LINII ELEKTROENERGETYCZNYCH - KOLIZJA nN4(39m)- ROBOTY ZIEMNE I UKŁADANIE KABLI ELEKTROENERGETYCZNYCH</t>
  </si>
  <si>
    <t>BUDOWA KABLOWYCH LINII ELEKTROENERGETYCZNYCH - KOLIZJA nN5(33m)- ROBOTY ZIEMNE I UKŁADANIE KABLI ELEKTROENERGETYCZNYCH</t>
  </si>
  <si>
    <t>48 d.4</t>
  </si>
  <si>
    <t>49 d.4</t>
  </si>
  <si>
    <t>50 d.4</t>
  </si>
  <si>
    <t>51 d.4</t>
  </si>
  <si>
    <t>52 d.4</t>
  </si>
  <si>
    <t>53 d.4</t>
  </si>
  <si>
    <t>54 d.4</t>
  </si>
  <si>
    <t>55 d.4</t>
  </si>
  <si>
    <t>56 d.4</t>
  </si>
  <si>
    <t>Razem: BUDOWA KABLOWYCH LINII ELEKTROENERGETYCZNYCH - KOLIZJA nN5(33m)- ROBOTY ZIEMNE I UKŁADANIE KABLI ELEKTROENERGETYCZNYCH</t>
  </si>
  <si>
    <t>BUDOWA KABLOWYCH LINII ELEKTROENERGETYCZNYCH - KOLIZJA nN6(177m)- ROBOTY ZIEMNE I UKŁADANIE KABLI ELEKTROENERGETYCZNYCH</t>
  </si>
  <si>
    <t>62 d.5</t>
  </si>
  <si>
    <t>63 d.5</t>
  </si>
  <si>
    <t>64 d.5</t>
  </si>
  <si>
    <t>65 d.5</t>
  </si>
  <si>
    <t>66 d.5</t>
  </si>
  <si>
    <t>67 d.5</t>
  </si>
  <si>
    <t>68 d.5</t>
  </si>
  <si>
    <t>Razem: BUDOWA KABLOWYCH LINII ELEKTROENERGETYCZNYCH - KOLIZJA nN6(177m)- ROBOTY ZIEMNE I UKŁADANIE KABLI ELEKTROENERGETYCZNYCH</t>
  </si>
  <si>
    <t>BUDOWA KABLOWYCH LINII ELEKTROENERGETYCZNYCH - KOLIZJA nN9(121m)- ROBOTY ZIEMNE I UKŁADANIE KABLI ELEKTROENERGETYCZNYCH</t>
  </si>
  <si>
    <t>Razem: BUDOWA KABLOWYCH LINII ELEKTROENERGETYCZNYCH - KOLIZJA nN9(121m)- ROBOTY ZIEMNE I UKŁADANIE KABLI ELEKTROENERGETYCZNYCH</t>
  </si>
  <si>
    <t>BUDOWA KABLOWYCH LINII ELEKTROENERGETYCZNYCH - KOLIZJA nN10(86m)- ROBOTY ZIEMNE I UKŁADANIE KABLI ELEKTROENERGETYCZNYCH</t>
  </si>
  <si>
    <t>Razem: BUDOWA KABLOWYCH LINII ELEKTROENERGETYCZNYCH - KOLIZJA nN10(86m)- ROBOTY ZIEMNE I UKŁADANIE KABLI ELEKTROENERGETYCZNYCH</t>
  </si>
  <si>
    <t>BUDOWA KABLOWYCH LINII ELEKTROENERGETYCZNYCH - KOLIZJA nN11(27m)- ROBOTY ZIEMNE I UKŁADANIE KABLI ELEKTROENERGETYCZNYCH</t>
  </si>
  <si>
    <t>Razem: BUDOWA KABLOWYCH LINII ELEKTROENERGETYCZNYCH - KOLIZJA nN11(27m)- ROBOTY ZIEMNE I UKŁADANIE KABLI ELEKTROENERGETYCZNYCH</t>
  </si>
  <si>
    <t>BUDOWA KABLOWYCH LINII ELEKTROENERGETYCZNYCH - KOLIZJA nN12(230m)- ROBOTY ZIEMNE I UKŁADANIE KABLI ELEKTROENERGETYCZNYCH</t>
  </si>
  <si>
    <t>Razem: BUDOWA KABLOWYCH LINII ELEKTROENERGETYCZNYCH - KOLIZJA nN12(230m)- ROBOTY ZIEMNE I UKŁADANIE KABLI ELEKTROENERGETYCZNYCH</t>
  </si>
  <si>
    <t>BUDOWA KABLOWYCH LINII ELEKTROENERGETYCZNYCH - KOLIZJA nN13(108m)- ROBOTY ZIEMNE I UKŁADANIE KABLI ELEKTROENERGETYCZNYCH</t>
  </si>
  <si>
    <t>Układanie kabli typu NA2Y-J 4x240[mm2] w rowach kablowych ręcznie</t>
  </si>
  <si>
    <t>Układanie kabli NAY2Y-J 4x240[mm2] w rurach QRK</t>
  </si>
  <si>
    <t>Razem: BUDOWA KABLOWYCH LINII ELEKTROENERGETYCZNYCH - KOLIZJA nN13(108m)- ROBOTY ZIEMNE I UKŁADANIE KABLI ELEKTROENERGETYCZNYCH</t>
  </si>
  <si>
    <t>BUDOWA KABLOWYCH LINII ELEKTROENERGETYCZNYCH - KOLIZJA nN14(25m)- ROBOTY ZIEMNE I UKŁADANIE KABLI ELEKTROENERGETYCZNYCH</t>
  </si>
  <si>
    <t>Razem: BUDOWA KABLOWYCH LINII ELEKTROENERGETYCZNYCH - KOLIZJA nN14(25m)- ROBOTY ZIEMNE I UKŁADANIE KABLI ELEKTROENERGETYCZNYCH</t>
  </si>
  <si>
    <t>BUDOWA KABLOWYCH LINII ELEKTROENERGETYCZNYCH - KOLIZJA nN15(17m)- ROBOTY ZIEMNE I UKŁADANIE KABLI ELEKTROENERGETYCZNYCH</t>
  </si>
  <si>
    <t>Razem: BUDOWA KABLOWYCH LINII ELEKTROENERGETYCZNYCH - KOLIZJA nN15(17m)- ROBOTY ZIEMNE I UKŁADANIE KABLI ELEKTROENERGETYCZNYCH</t>
  </si>
  <si>
    <t>BUDOWA KABLOWYCH LINII ELEKTROENERGETYCZNYCH - KOLIZJA nN16(39m)- ROBOTY ZIEMNE I UKŁADANIE KABLI ELEKTROENERGETYCZNYCH</t>
  </si>
  <si>
    <t>Razem: BUDOWA KABLOWYCH LINII ELEKTROENERGETYCZNYCH - KOLIZJA nN16(39m)- ROBOTY ZIEMNE I UKŁADANIE KABLI ELEKTROENERGETYCZNYCH</t>
  </si>
  <si>
    <t>BUDOWA KABLOWYCH LINII ELEKTROENERGETYCZNYCH - KOLIZJA nN17(30m)- ROBOTY ZIEMNE I UKŁADANIE KABLI ELEKTROENERGETYCZNYCH</t>
  </si>
  <si>
    <t>Razem: BUDOWA KABLOWYCH LINII ELEKTROENERGETYCZNYCH - KOLIZJA nN17(30m)- ROBOTY ZIEMNE I UKŁADANIE KABLI ELEKTROENERGETYCZNYCH</t>
  </si>
  <si>
    <t>BUDOWA KABLOWYCH LINII ELEKTROENERGETYCZNYCH - KOLIZJA nN18(124m)- ROBOTY ZIEMNE I UKŁADANIE KABLI ELEKTROENERGETYCZNYCH</t>
  </si>
  <si>
    <t>Razem: BUDOWA KABLOWYCH LINII ELEKTROENERGETYCZNYCH - KOLIZJA nN18(124m)- ROBOTY ZIEMNE I UKŁADANIE KABLI ELEKTROENERGETYCZNYCH</t>
  </si>
  <si>
    <t>BUDOWA KABLOWYCH LINII ELEKTROENERGETYCZNYCH - KOLIZJA nN19(81m)- ROBOTY ZIEMNE I UKŁADANIE KABLI ELEKTROENERGETYCZNYCH</t>
  </si>
  <si>
    <t>Razem: BUDOWA KABLOWYCH LINII ELEKTROENERGETYCZNYCH - KOLIZJA nN19(81m)- ROBOTY ZIEMNE I UKŁADANIE KABLI ELEKTROENERGETYCZNYCH</t>
  </si>
  <si>
    <t>BUDOWA KABLOWYCH LINII ELEKTROENERGETYCZNYCH - KOLIZJA nN20(75m)- ROBOTY ZIEMNE I UKŁADANIE KABLI ELEKTROENERGETYCZNYCH</t>
  </si>
  <si>
    <t>Razem: BUDOWA KABLOWYCH LINII ELEKTROENERGETYCZNYCH - KOLIZJA nN20(75m)- ROBOTY ZIEMNE I UKŁADANIE KABLI ELEKTROENERGETYCZNYCH</t>
  </si>
  <si>
    <t>BUDOWA KABLOWYCH LINII ELEKTROENERGETYCZNYCH - KOLIZJA nN21(40m)- ROBOTY ZIEMNE I UKŁADANIE KABLI ELEKTROENERGETYCZNYCH</t>
  </si>
  <si>
    <t>Razem: BUDOWA KABLOWYCH LINII ELEKTROENERGETYCZNYCH - KOLIZJA nN21(40m)- ROBOTY ZIEMNE I UKŁADANIE KABLI ELEKTROENERGETYCZNYCH</t>
  </si>
  <si>
    <t>BUDOWA KABLOWYCH LINII ELEKTROENERGETYCZNYCH - KOLIZJA nN22(138m)- ROBOTY ZIEMNE I UKŁADANIE KABLI ELEKTROENERGETYCZNYCH</t>
  </si>
  <si>
    <t>Razem: BUDOWA KABLOWYCH LINII ELEKTROENERGETYCZNYCH - KOLIZJA nN22(138m)- ROBOTY ZIEMNE I UKŁADANIE KABLI ELEKTROENERGETYCZNYCH</t>
  </si>
  <si>
    <t>BUDOWA KABLOWYCH LINII ELEKTROENERGETYCZNYCH - KOLIZJA nN23(46m)- ROBOTY ZIEMNE I UKŁADANIE KABLI ELEKTROENERGETYCZNYCH</t>
  </si>
  <si>
    <t>Razem: BUDOWA KABLOWYCH LINII ELEKTROENERGETYCZNYCH - KOLIZJA nN23(46m)- ROBOTY ZIEMNE I UKŁADANIE KABLI ELEKTROENERGETYCZNYCH</t>
  </si>
  <si>
    <t>BUDOWA KABLOWYCH LINII ELEKTROENERGETYCZNYCH - KOLIZJA nN24(66m)- ROBOTY ZIEMNE I UKŁADANIE KABLI ELEKTROENERGETYCZNYCH</t>
  </si>
  <si>
    <t>Razem: BUDOWA KABLOWYCH LINII ELEKTROENERGETYCZNYCH - KOLIZJA nN24(66m)- ROBOTY ZIEMNE I UKŁADANIE KABLI ELEKTROENERGETYCZNYCH</t>
  </si>
  <si>
    <t>BUDOWA KABLOWYCH LINII ELEKTROENERGETYCZNYCH - KOLIZJA nN25(83m)- ROBOTY ZIEMNE I UKŁADANIE KABLI ELEKTROENERGETYCZNYCH</t>
  </si>
  <si>
    <t>Razem: BUDOWA KABLOWYCH LINII ELEKTROENERGETYCZNYCH - KOLIZJA nN25(83m)- ROBOTY ZIEMNE I UKŁADANIE KABLI ELEKTROENERGETYCZNYCH</t>
  </si>
  <si>
    <t>BUDOWA KABLOWYCH LINII ELEKTROENERGETYCZNYCH - KOLIZJA nN26(82m)- ROBOTY ZIEMNE I UKŁADANIE KABLI ELEKTROENERGETYCZNYCH</t>
  </si>
  <si>
    <t>Razem: BUDOWA KABLOWYCH LINII ELEKTROENERGETYCZNYCH - KOLIZJA nN26(82m)- ROBOTY ZIEMNE I UKŁADANIE KABLI ELEKTROENERGETYCZNYCH</t>
  </si>
  <si>
    <t>BUDOWA KABLOWYCH LINII ELEKTROENERGETYCZNYCH - KOLIZJA nN28(67m)- ROBOTY ZIEMNE I UKŁADANIE KABLI ELEKTROENERGETYCZNYCH</t>
  </si>
  <si>
    <t>Razem: BUDOWA KABLOWYCH LINII ELEKTROENERGETYCZNYCH - KOLIZJA nN28(67m)- ROBOTY ZIEMNE I UKŁADANIE KABLI ELEKTROENERGETYCZNYCH</t>
  </si>
  <si>
    <t>BUDOWA KABLOWYCH LINII ELEKTROENERGETYCZNYCH - KOLIZJA nN29(128m)- ROBOTY ZIEMNE I UKŁADANIE KABLI ELEKTROENERGETYCZNYCH</t>
  </si>
  <si>
    <t>Razem: BUDOWA KABLOWYCH LINII ELEKTROENERGETYCZNYCH - KOLIZJA nN29(128m)- ROBOTY ZIEMNE I UKŁADANIE KABLI ELEKTROENERGETYCZNYCH</t>
  </si>
  <si>
    <t>BUDOWA KABLOWYCH LINII ELEKTROENERGETYCZNYCH - KOLIZJA nN33(86m)- ROBOTY ZIEMNE I UKŁADANIE KABLI ELEKTROENERGETYCZNYCH</t>
  </si>
  <si>
    <t>Razem: BUDOWA KABLOWYCH LINII ELEKTROENERGETYCZNYCH - KOLIZJA nN33(86m)- ROBOTY ZIEMNE I UKŁADANIE KABLI ELEKTROENERGETYCZNYCH</t>
  </si>
  <si>
    <t>BUDOWA KABLOWYCH LINII ELEKTROENERGETYCZNYCH - KOLIZJA nN34(51m)- ROBOTY ZIEMNE I UKŁADANIE KABLI ELEKTROENERGETYCZNYCH</t>
  </si>
  <si>
    <t>Razem: BUDOWA KABLOWYCH LINII ELEKTROENERGETYCZNYCH - KOLIZJA nN34(51m)- ROBOTY ZIEMNE I UKŁADANIE KABLI ELEKTROENERGETYCZNYCH</t>
  </si>
  <si>
    <t>BUDOWA KABLOWYCH LINII ELEKTROENERGETYCZNYCH - KOLIZJA nN35(38m)- ROBOTY ZIEMNE I UKŁADANIE KABLI ELEKTROENERGETYCZNYCH</t>
  </si>
  <si>
    <t>Razem: BUDOWA KABLOWYCH LINII ELEKTROENERGETYCZNYCH - KOLIZJA nN35(38m)- ROBOTY ZIEMNE I UKŁADANIE KABLI ELEKTROENERGETYCZNYCH</t>
  </si>
  <si>
    <t>BUDOWA KABLOWYCH LINII ELEKTROENERGETYCZNYCH - KOLIZJA nN36(73m)- ROBOTY ZIEMNE I UKŁADANIE KABLI ELEKTROENERGETYCZNYCH</t>
  </si>
  <si>
    <t>Razem: BUDOWA KABLOWYCH LINII ELEKTROENERGETYCZNYCH - KOLIZJA nN36(73m)- ROBOTY ZIEMNE I UKŁADANIE KABLI ELEKTROENERGETYCZNYCH</t>
  </si>
  <si>
    <t>BUDOWA KABLOWYCH LINII ELEKTROENERGETYCZNYCH - KOLIZJA nN38(74m)- ROBOTY ZIEMNE I UKŁADANIE KABLI ELEKTROENERGETYCZNYCH</t>
  </si>
  <si>
    <t>Razem: BUDOWA KABLOWYCH LINII ELEKTROENERGETYCZNYCH - KOLIZJA nN38(74m)- ROBOTY ZIEMNE I UKŁADANIE KABLI ELEKTROENERGETYCZNYCH</t>
  </si>
  <si>
    <t>BUDOWA KABLOWYCH LINII ELEKTROENERGETYCZNYCH - KOLIZJA nN40(47m)- ROBOTY ZIEMNE I UKŁADANIE KABLI ELEKTROENERGETYCZNYCH</t>
  </si>
  <si>
    <t>Razem: BUDOWA KABLOWYCH LINII ELEKTROENERGETYCZNYCH - KOLIZJA nN40(47m)- ROBOTY ZIEMNE I UKŁADANIE KABLI ELEKTROENERGETYCZNYCH</t>
  </si>
  <si>
    <t>BUDOWA KABLOWYCH LINII ELEKTROENERGETYCZNYCH - KOLIZJA nN41(57m)- ROBOTY ZIEMNE I UKŁADANIE KABLI ELEKTROENERGETYCZNYCH</t>
  </si>
  <si>
    <t>Razem: BUDOWA KABLOWYCH LINII ELEKTROENERGETYCZNYCH - KOLIZJA nN41(57m)- ROBOTY ZIEMNE I UKŁADANIE KABLI ELEKTROENERGETYCZNYCH</t>
  </si>
  <si>
    <t>BUDOWA KABLOWYCH LINII ELEKTROENERGETYCZNYCH - KOLIZJA nN42(95m)- ROBOTY ZIEMNE I UKŁADANIE KABLI ELEKTROENERGETYCZNYCH</t>
  </si>
  <si>
    <t>Razem: BUDOWA KABLOWYCH LINII ELEKTROENERGETYCZNYCH - KOLIZJA nN42(95m)- ROBOTY ZIEMNE I UKŁADANIE KABLI ELEKTROENERGETYCZNYCH</t>
  </si>
  <si>
    <t>BUDOWA KABLOWYCH LINII ELEKTROENERGETYCZNYCH - KOLIZJA SN3 6[kV]- ROBOTY ZIEMNE I UKŁADANIE KABLI ELEKTROENERGETYCZNYCH</t>
  </si>
  <si>
    <t>Ułożenie rur osłonowych z PCW typu QRK 160mm</t>
  </si>
  <si>
    <t>Przewierty dł. do 20 m maszyną do wierceń poziomych rurami o śr. nominalnej 160 mm w gruntach kat. III-IV grubościenna, ,gładka ścianka wewnętrzna odporność na uderzenia 750[N], fi 160[mm], czerwona</t>
  </si>
  <si>
    <t>Przewierty dł. do 20 m maszyną do wierceń poziomych rurami o śr. nominalnej 160 mm w gruntach kat. III-IV grubościenna, ,gładka ścianka wewnętrzna odporność na uderzenia 750[N], fi 160[mm], czerwona - rura ułożona jako rezerwa</t>
  </si>
  <si>
    <t>Układanie kabli typu NA2XS(F)2Y 1x150[mm2] w rowach kablowych ręcznie (kabel liczony jako 1 żyła)</t>
  </si>
  <si>
    <t>Układanie kabli typu NA2XS(F)2Y 1x150[mm2] w rowach kablowych ręcznie (kabel liczony jako 1 żyła)- zapas kabla</t>
  </si>
  <si>
    <t>Układanie kabli NA2XS(F)2Y 1x150[mm2] w rurach QRK</t>
  </si>
  <si>
    <t>Montaż muf  kablowych przelotowych SN zimnokurczliwych</t>
  </si>
  <si>
    <t>Badanie linii kablowej SN - kabel 4-żyłowy</t>
  </si>
  <si>
    <t>Razem: BUDOWA KABLOWYCH LINII ELEKTROENERGETYCZNYCH - KOLIZJA SN3 6[kV]- ROBOTY ZIEMNE I UKŁADANIE KABLI ELEKTROENERGETYCZNYCH</t>
  </si>
  <si>
    <t>BUDOWA KABLOWYCH LINII ELEKTROENERGETYCZNYCH - KOLIZJA SN7 15[kV]- ROBOTY ZIEMNE I UKŁADANIE KABLI ELEKTROENERGETYCZNYCH</t>
  </si>
  <si>
    <t>Układanie kabli typu NA2XS(F)2Y 1x240[mm2] w rowach kablowych ręcznie (kabel liczony jako 1 żyła)</t>
  </si>
  <si>
    <t>Układanie kabli typu NA2XS(F)2Y 1x240[mm2] w rowach kablowych ręcznie (kabel liczony jako 1 żyła)- zapas kabla</t>
  </si>
  <si>
    <t>Układanie kabli NA2XS(F)2Y 1x240[mm2] w rurach QRK</t>
  </si>
  <si>
    <t>Razem: BUDOWA KABLOWYCH LINII ELEKTROENERGETYCZNYCH - KOLIZJA SN7 15[kV]- ROBOTY ZIEMNE I UKŁADANIE KABLI ELEKTROENERGETYCZNYCH</t>
  </si>
  <si>
    <t>BUDOWA KABLOWYCH LINII ELEKTROENERGETYCZNYCH - KOLIZJA SN8 15[kV]- ROBOTY ZIEMNE I UKŁADANIE KABLI ELEKTROENERGETYCZNYCH</t>
  </si>
  <si>
    <t>Razem: BUDOWA KABLOWYCH LINII ELEKTROENERGETYCZNYCH - KOLIZJA SN8 15[kV]- ROBOTY ZIEMNE I UKŁADANIE KABLI ELEKTROENERGETYCZNYCH</t>
  </si>
  <si>
    <t>BUDOWA KABLOWYCH LINII ELEKTROENERGETYCZNYCH - KOLIZJA SN27 15[kV]- ROBOTY ZIEMNE I UKŁADANIE KABLI ELEKTROENERGETYCZNYCH</t>
  </si>
  <si>
    <t>Razem: BUDOWA KABLOWYCH LINII ELEKTROENERGETYCZNYCH - KOLIZJA SN27 15[kV]- ROBOTY ZIEMNE I UKŁADANIE KABLI ELEKTROENERGETYCZNYCH</t>
  </si>
  <si>
    <t>BUDOWA KABLOWYCH LINII ELEKTROENERGETYCZNYCH - KOLIZJA SN30 15[kV]- ROBOTY ZIEMNE I UKŁADANIE KABLI ELEKTROENERGETYCZNYCH</t>
  </si>
  <si>
    <t>Razem: BUDOWA KABLOWYCH LINII ELEKTROENERGETYCZNYCH - KOLIZJA SN30 15[kV]- ROBOTY ZIEMNE I UKŁADANIE KABLI ELEKTROENERGETYCZNYCH</t>
  </si>
  <si>
    <t>ST 02.00</t>
  </si>
  <si>
    <t>ST 05.00</t>
  </si>
  <si>
    <t xml:space="preserve">ST 02.00 </t>
  </si>
  <si>
    <t>ST 01.00</t>
  </si>
  <si>
    <t>ST 06.00</t>
  </si>
  <si>
    <t>ST 04.00</t>
  </si>
  <si>
    <t>ST 03.00</t>
  </si>
  <si>
    <t>BRANŻA DROGOWA</t>
  </si>
  <si>
    <t>Nr. STWIORB</t>
  </si>
  <si>
    <t>Usunięcie warstwy ziemi urodzajnej (humusu) o grubości do 30 cm wraz z wywozem i utylizacją (odległość wywozu uwzględniona przez Wykonawcę)</t>
  </si>
  <si>
    <t>Mechaniczna rozbiórka nawierzchni bitumicznej o gr. do 15 cm z wywozem i utylizacją materiału z rozbiórki (odległość wywozu uwzględniona przez Wykonawcę)</t>
  </si>
  <si>
    <t>Mechaniczna rozbiórka podbudowy betonowej o gr. do 20 cm z wywozem i utylizacją rumoszu (odległość wywozu uwzględniona przez Wykonawcę)"</t>
  </si>
  <si>
    <t>Rozebranie nawierzchni z kostki kamiennej wraz z wywozem i utylizacją (odległość wywozu uwzględniona przez Wykonawcę)</t>
  </si>
  <si>
    <t>Rozebranie nawierzchni z kostki betonowej gr. 8cm wraz z wywozem i utylizacją (odległość wywozu uwzględniona przez Wykonawcę)</t>
  </si>
  <si>
    <t>Rozebranie nawierzchni z płyt drogowych grub. 15cm wraz z wywozem i utylizacją (odległość wywozu uwzględniona przez Wykonawcę)</t>
  </si>
  <si>
    <t>Rozebranie krawężników betonowych 20x30 cm  wraz z ławą betonową - z wywozem i utylizacją (odległość wywozu uwzględniona przez Wykonawcę)</t>
  </si>
  <si>
    <t>Rozebranie obrzeży 8x30 cm  wraz z ławą betonową - wywóz i utylizacja (odległość wywozu uwzględniona przez Wykonawcę)</t>
  </si>
  <si>
    <t>Demontaż studzienek ściekowych uliczncyh betonowych o średnicy 500mm wraz z wywozem i utylizacją (odległość wywozu uwzględniona przez Wykonawcę)</t>
  </si>
  <si>
    <t>Wykonywanie wykopów mechanicznie w gr. kat. I-V z przeznaczeniem do wywozu i utylizacji (odległość wywozu uwzględniona przez Wykonawcę)</t>
  </si>
  <si>
    <t>Mechaniczna rozbiórka nawierzchni bitumicznej o gr. 7 cm z wywozem i utylizacją materiału z rozbiórki (odległość wywozu uwzględniona przez Wykonawcę)</t>
  </si>
  <si>
    <t>Rozebranie nawierzchni z płyt żelbetowych (prefabrykowanych) EPT w torowiskach tramwajowych o prześwicie 1435 mm linii dwutorowych wraz z wywozem i utylizacją (odległość wywozu uwzględniona przez Wykonawcę)</t>
  </si>
  <si>
    <t>Rozebranie nawierzchni z płyt żelbetowych (prefabrykowanych) EPT w torowiskach tramwajowych o prześwicie 1435 mm linii jednotorowych wraz z wywozem i utylizacją (odległość wywozu uwzględniona przez Wykonawcę)</t>
  </si>
  <si>
    <t>Ręczne rozebranie nawierzchni z kostki kamiennej nieregularnej o wysokości 10 cm na podsypce cementowo-piaskowej wraz z wywozem i utylizacją (odległość wywozu uwzględniona przez Wykonawcę)</t>
  </si>
  <si>
    <t>Rozbieranie torów szer. 1435 mm na podkładach drewnianych bez poprzeczek przy połączeniach spawanych szyn w styku wraz z wywozem i utylizacją (odległośc wywozu uwzględniona przez Wykonawcę)</t>
  </si>
  <si>
    <t>Rozbieranie torów szer. 1435 mm na podkładach strunobetowych bez poprzeczek przy połaczeniach spawanych szyn w styku wraz z wywozem i utylizacją (odległośc wywozu uwzględniona przez Wykonawcę)</t>
  </si>
  <si>
    <t>Rozbieranie rozjazdów dwutorowych pojedyńczych na podrozjazdnicach drewnianych wraz z wywozem i utylizacją (odległośc wywozu uwzględniona przez Wykonawcę)</t>
  </si>
  <si>
    <t>Rozbieranie wygrodzeń międzytorowych, ochronnych z usuwaniem słupków wraz z wywozem i utylizacją  (odległość wywozu uwzględniona przez Wykonawcę)</t>
  </si>
  <si>
    <t>Rozebranie nawierzchni z płyt peronowych 200x100x10 cm na podsypce piaskowej wraz z wywozem i utylizacją (odległość wywozu uwzględniona przez Wykonawcę)</t>
  </si>
  <si>
    <t>Rozbieranie ścianki oporowej z prefabrykatów kątowych na podłożu z betonu zwykłego C8/10, grubości 15 cm, dla peronów o wysokości 30 cm wraz z wywozem i utylizacją  (odległość wywozu uwzględniona przez Wykonawcę)</t>
  </si>
  <si>
    <t>Rozebranie ław pod ścianki oporowe z betonu C8/10 wraz z wywozem i utylizacją  (odległość wywozu uwzględniona przez Wykonawcę)</t>
  </si>
  <si>
    <t>Roboty ziemne wykonywane ładowarkami kołowymi o poj. łyżki 2.00 m3 z transportem urobku samochodami samowyładowczymi na miejsce składowania wg Wykonawcy lub utylizacji</t>
  </si>
  <si>
    <t>Roboty ziemne wykonywane koparkami podsiębiernymi o poj.łyżki 0.25 m3 w gr.kat. III z transp.urobku sam.samowyład. na miejsce składowania wg Wykonawcy lub utylizacji - pogłębienie wykopu pod przewody drenarskie</t>
  </si>
  <si>
    <t>Roboty ziemne wykonywane koparkami podsiębiernymi o poj.łyżki 0.25 m3 w gr.kat. III z transp.urobku sam.samowyład. na miejsce składowania wg Wykonawcy lub utylizacji - pogłębienie wykopu pod kanały</t>
  </si>
  <si>
    <t>Roboty ziemne wykonywane koparkami podsiębiernymi o poj. łyżki 0.25 m3 w gruncie kat. III z transportem urobku samochodami samowyładowczymi na miejsce składowania wg Wykonawcy lub utylizacji- wykopy pod studnie drenarskie DN 425 mm</t>
  </si>
  <si>
    <t>Roboty ziemne wykonywane koparkami podsiębiernymi o poj. łyżki 0.25 m3 w gruncie kat. III z transportem urobku samochodami samowyładowczymi na miejsce składowania wg Wykonawcy lub utylizacji - wykopy pod studnie drenarskie DN 600 mm</t>
  </si>
  <si>
    <t>Demontaż kotwienia stałego sieci jezdnej wraz z wywozem i utylizacją  (odległość wywozu uwzględniona przez Wykonawcę)</t>
  </si>
  <si>
    <t>Demontaż konstrukcji nośnej linkowej sieci jezdnej wraz z wywozem i utylizacją  (odległość wywozu uwzględniona przez Wykonawcę)</t>
  </si>
  <si>
    <t>Demontaż konstrukcji nośnej wysięgnikowej sieci jezdnej wraz z wywozem i utylizacją  (odległość wywozu uwzględniona przez Wykonawcę)</t>
  </si>
  <si>
    <t>Demontaż liny nośnej wraz z wywozem i utylizacją  (odległość wywozu uwzględniona przez Wykonawcę)</t>
  </si>
  <si>
    <t>Demontaż drutu jezdnego wraz z wywozem i utylizacją  (odległość wywozu uwzględniona przez Wykonawcę)</t>
  </si>
  <si>
    <t>Demontaż słupa trakcyjnego wraz z fundamentem wraz z wywozem i utylizacją  (odległość wywozu uwzględniona przez Wykonawcę)</t>
  </si>
  <si>
    <t>Demontaż kotwienia tymczasowego sieci jezdnej wraz z wywozem i utylizacją  (odległość wywozu uwzględniona przez Wykonawcę)</t>
  </si>
  <si>
    <t>Demontaż odłącznika trakcyjnego - odłącznik sekcyjny wraz z wywozem i utylizacją  (odległość wywozu uwzględniona przez Wykonawcę)</t>
  </si>
  <si>
    <t>Demontaż odłącznika trakcyjnego - punkt zasilający wraz z wywozem i utylizacją  (odległość wywozu uwzględniona przez Wykonawcę)</t>
  </si>
  <si>
    <t>Demontaż ogranicznika przepięć wraz z wywozem i utylizacją  (odległość wywozu uwzględniona przez Wykonawcę)</t>
  </si>
  <si>
    <t>Demontaż kabli trakcyjnych wraz z wywozem i utylizacją  (odległość wywozu uwzględniona przez Wykonawcę)</t>
  </si>
  <si>
    <t>Demontaż szafy sterowania i ogrzewania zwrotnic, wraz z napędem elektrycznym zwrotnicy oraz instalacją wraz z transportem i utylizacją (odległość wywozu uwzględniona przez Wykonawcę)</t>
  </si>
  <si>
    <t>Kopanie rowów dla kabli w sposób ręczny w gruncie kat. IV wraz z wywozem i utylizacją  (odległość wywozu uwzględniona przez Wykonawcę)</t>
  </si>
  <si>
    <t>Demontaż kabli wielożyłowych linii nN -YAKY 4x150[mm2] wraz z wywozem i utylizacją  (odległość wywozu uwzględniona przez Wykonawcę)</t>
  </si>
  <si>
    <t>Demontaż kabli wielożyłowych linii nN wraz z wywozem i utylizacją  (odległość wywozu uwzględniona przez Wykonawcę)</t>
  </si>
  <si>
    <t>Demontaż kabli wielożyłowych linii nN typu YAKY 4x120[mm2] wraz z wywozem i utylizacją  (odległość wywozu uwzględniona przez Wykonawcę)</t>
  </si>
  <si>
    <t>Demontaż kabli wielożyłowych linii nN typu YAKY 4x150[mm2] wraz z wywozem i utylizacją  (odległość wywozu uwzględniona przez Wykonawcę)</t>
  </si>
  <si>
    <t>Wykonanie przekopów kontrolnych</t>
  </si>
  <si>
    <t>Demontaż kabli wielożyłowych linii nN typu HKFTa wraz z wywozem i utylizacją  (odległość wywozu uwzględniona przez Wykonawcę)</t>
  </si>
  <si>
    <t>Demontaż kabli wielożyłowych linii nN typu YAKY 4x185[mm2] wraz z wywozem i utylizacją  (odległość wywozu uwzględniona przez Wykonawcę)</t>
  </si>
  <si>
    <t>Demontaż kabli wielożyłowych linii nN typu YAKY 4x95[mm2] wraz z wywozem i utylizacją  (odległość wywozu uwzględniona przez Wykonawcę)</t>
  </si>
  <si>
    <t>Demontaż kabli wielożyłowych linii nN typu YAKY 4x240[mm2] wraz z wywozem i utylizacją  (odległość wywozu uwzględniona przez Wykonawcę)</t>
  </si>
  <si>
    <t>Demontaż kabli wielożyłowych linii nN typu AKAKY 3x95+50[mm2] wraz z wywozem i utylizacją  (odległość wywozu uwzględniona przez Wykonawcę)</t>
  </si>
  <si>
    <t>Demontaż kabli wielożyłowych linii nN typu YKY 4x150[mm2] wraz z wywozem i utylizacją  (odległość wywozu uwzględniona przez Wykonawcę)</t>
  </si>
  <si>
    <t>Demontaż kabli wielożyłowych linii SN 6[kV] typu HAKnFta 3x120[mm2] wraz z wywozem i utylizacją  (odległość wywozu uwzględniona przez Wykonawcę)</t>
  </si>
  <si>
    <t>Demontaż kabli wielożyłowych linii SN 15[kV] typu 3x YHAKXS x240[mm2] wraz z wywozem i utylizacją  (odległość wywozu uwzględniona przez Wykonawcę)</t>
  </si>
  <si>
    <t>Montaż modułów oświetleniowych na słupach trakcyjno -oświetleniowych 117[W] na wysokości 11,6[m]</t>
  </si>
  <si>
    <t>Montaż modułów oświetleniowych na słupach oświetleniowych 137[W] na wysokości 9,3[m]</t>
  </si>
  <si>
    <t>Montaż sterowników OLC 230 DALI/Ethernet z ruterem 1SFP (światłowód) 4Ethernet(1 kompl 1 latarnia)</t>
  </si>
  <si>
    <t>Demontaż opraw oświetlenia zewnętrznego z budynków (własność Enea Oświetlenie) wraz z wywozem i utylizacją lub wywozem na magazyn ENEA Oświetlenie (odległość wywozu uwzględniona przez Wykonawcę)</t>
  </si>
  <si>
    <t>Kopanie rowów dla kabli w sposób mechaniczny w gruncie kat. III-IV- dla kabla YAKY 4x35[mm2]i rur typu HDPE 110[mm] wraz z wywozem i utylizacją (odległość wywozu uwzględniona przez Wykonawcę)</t>
  </si>
  <si>
    <t>Kopanie rowów dla  rur osłonowych w sposób mechaniczny w gruncie kat. III-IV- dla kabla YKXS 5x35[mm2]i YKY 5x6[mm2] i YKY 5x10[mm2] ( dwie trasy kablowe) wraz z wywozem i utylizacją (odległość wywozu uwzględniona przez Wykonawcę)</t>
  </si>
  <si>
    <t>Demontaż słupów oświetleniowych o masie 100-300 kg wraz z fundamentem (własność Enea Oświetlenie) wraz z wywozem i utylizacją lub wywozem na magazyn ENEA (odległość wywozu uwzględniona przez Wykonawcę)</t>
  </si>
  <si>
    <t>Demontaż wysięgników rurowych o ciężarze do 30 kg mocowanych na słupie lub ścianie(własność Enea Oświetlenie) wraz z wywozem i utylizacją lub wywozem na magazyn ENEA Oświetlenie (odległość wywozu uwzględniona przez Wykonawcę)</t>
  </si>
  <si>
    <t>Demontaż kabli wielożyłowych o masie do 2.0 kg/m układanych w gruncie kat. III-IV (własność Enea Oświetlenie) wraz z wywozem i utylizacją lub wywozem na magazyn ENEA Oświetlenie (odległość wywozu uwzględniona przez Wykonawcę)</t>
  </si>
  <si>
    <t>Kopanie rowów dla kabli i rur ochronnych  w sposób ręczny w gruncie kat. IV wraz z wywozem i utylizacją (odległość wywozu uwzględniona przez Wykonawcę)</t>
  </si>
  <si>
    <t>Mechaniczna rozbiórka studni kablowych przy przebudowie, studnia SKR-2, studnia prefabrykowana wraz z wywozem i utylizacją (odległość wywozu uwzględniona przez Wykonawcę)</t>
  </si>
  <si>
    <t xml:space="preserve">Budowa kanalizacji kablowej z rur PCW  110 mm w gruncie kategorii III, warstwy 1x2, suma otworów: 2 </t>
  </si>
  <si>
    <t>Budowa kanalizacji kablowej z rur PCW  40mm w gruncie kategorii III, warstwy 1x2, suma otworów: 2</t>
  </si>
  <si>
    <t>Demontaż elementów systemu telewizji użytkowej - kamery, monitory - istn. kamera TVU obrotowa wraz z wywozem i utylizacją (odległość wywozu uwzględniona przez Wykonawcę)</t>
  </si>
  <si>
    <t>Montaż przełącznic światłowodowych, przełącznica stojakowa szeroka, jeden łącznik centrujący i jeden patchcord - PS-19/72 _ przełącznica światł. 19/3U 72 duplex LC/PC</t>
  </si>
  <si>
    <t>Montaż przełącznic światłowodowych, przełącznica stojakowa szeroka, dodatek za każdy następny jeden łącznik centrujący i jeden patchcord- _ przełącznica światł. 19/3U 72 duplex LC/PC</t>
  </si>
  <si>
    <t>Montaż przełącznic światłowodowych, przełącznica stojakowa szeroka, jeden łącznik centrujący i jeden patchcord - PS-19/48 _ przełącznica światł. 19/2U 48 duplex LC/PC</t>
  </si>
  <si>
    <t>Montaż przełącznic światłowodowych, przełącznica stojakowa szeroka, dodatek za każdy następny jeden łącznik centrujący i jeden patchcord- _ przełącznica światł. 19/2U 48 duplex LC/PC</t>
  </si>
  <si>
    <t>Montaż przełącznic światłowodowych, przełącznica stojakowa szeroka, jeden łącznik centrujący i jeden patchcord - PS-19/24_ przełącznica światł. 19/1U 24 duplex LC/PC</t>
  </si>
  <si>
    <t>Montaż przełącznic światłowodowych, przełącznica stojakowa szeroka, dodatek za każdy następny jeden łącznik centrujący i jeden patchcord- _ przełącznica światł. 19/1U 24 duplex LC/PC</t>
  </si>
  <si>
    <t>Montaż szaf 19. Montaż wyposażenia szafy serw. WZKIB- szuflada zapasu kabla otk</t>
  </si>
  <si>
    <t>Montaż szaf 19. Montaż wyposażenia szafy serw. WZKIB- listwy zasilające 230V/19</t>
  </si>
  <si>
    <t>Montaż szaf 19. Montaż wyposażenia szafy serw. WZKIB- panel zasilania kamer 19/3U</t>
  </si>
  <si>
    <t>Montaż szaf 19. Montaż wyposażenia szafy serw. WZKIB- patch panel RJ-45, 24xport</t>
  </si>
  <si>
    <t>Montaż szaf 19. Montaż wyposażenia szafy serw. WZKIB- urządzenie aktywne - przełącznik agregujący</t>
  </si>
  <si>
    <t>Montaż szaf 19. Montaż wyposażenia szafy serw. WZKIB- macierz dyskowa</t>
  </si>
  <si>
    <t>Montaż szaf 19. Montaż wyposażenia szafy serw. WZKIB- UPS 2000VA</t>
  </si>
  <si>
    <t>Zabezpieczenie istniejących rur, rury ochronne dwudzielne A120PS</t>
  </si>
  <si>
    <t>Mechaniczna rozbiórka studni kablowych przy przebudowie, studnia SKMO-8 studnia z bloczków wraz z wywozem i utylizacją (odległość wywozu uwzględniona przez Wykonawcę)</t>
  </si>
  <si>
    <t>Likwidacja ciągów kanalizacji kablowej z bloków betonowych w gruncie kategorii III, warstwy 1x4, suma otworów: 4, wraz z wywozem i utylizacją (odległość wywozu uwzględniona przez Wykonawcę)</t>
  </si>
  <si>
    <t>Likwidacja ciągów kanalizacji kablowej z bloków betonowych w gruncie kategorii III, blok 3x4, suma otworów: 10, wraz z wywozem i utylizacją (wywóz uwzględniony przez Wykonawcę)</t>
  </si>
  <si>
    <t>Wykopy liniowe o ścianach pionowych pod fundamenty, rurociągi, kolektory w gruntach suchych kat.III-IV z wydobyciem urobku łopatą lub wyciągiem ręcznym; głębokość do 3.0 m, szerokość 0.8-1.5 m - 30% wykopów, wraz z wywozem i utylizacją (odległość wywozu uwzględniona przez Wykonawcę)</t>
  </si>
  <si>
    <t>Wykopy liniowe o ścianach pionowych pod fundamenty, rurociągi, kolektory w gruntach suchych kat.III-IV z wydobyciem urobku łopatą lub wyciągiem ręcznym; głębokość do 3.0 m, szerokość 0.8-1.5 m, wraz z wywozem i utylizacją (odległość wywozu uwzględniona przez Wykonawcę) - przyjęto, że 20% wykopów zostanie wykonane ręcznie</t>
  </si>
  <si>
    <t>Demontaż przewodów z rur stalowych o śr. DN50 wraz z wywozem i utylizacją (odległość wywozu uwzględniona przez Wykonawcę)</t>
  </si>
  <si>
    <t>Demontaż przewodów z rur stalowych o śr. DN80 wraz z wywozem i utylizacją (odległość wywozu uwzględniona przez Wykonawcę)</t>
  </si>
  <si>
    <t>Demontaż przewodów z rur stalowych o śr. DN100 wraz z wywozem i utylizacją (odległość wywozu uwzględniona przez Wykonawcę)</t>
  </si>
  <si>
    <t>Demontaż przewodów z rur stalowych o śr. DN150 wraz z wywozem i utylizacją (odległość wywozu uwzględniona przez Wykonawcę)</t>
  </si>
  <si>
    <t>Demontaż przewodów z rur stalowych o śr. DN200-DN400 wraz z wywozem i utylizacją (odległość wywozu uwzględniona przez Wykonawcę)</t>
  </si>
  <si>
    <t>Demontaż przewodów wodociągowych z rur z tworzyw sztucznych o śr. DN90-DN125 wraz z wywozem i utylizacją (odległość wywozu uwzględniona przez Wykonawcę)</t>
  </si>
  <si>
    <t>Demontaż przewodów z rur z tworzyw sztucznych o śr. DN180-DN315 wraz z wywozem i utylizacją (odległość wywozu uwzględniona przez Wykonawcę)</t>
  </si>
  <si>
    <t>Demontaż obudów zasuw, skrzynek do zasuw i tabliczek informacyjnych związanych z nieczynnym uzbrojeniem wraz z wywozem i utylizacją (odległość wywozu uwzględniona przez Wykonawcę)</t>
  </si>
  <si>
    <t>Demontaż przewodów wodociągowych z rur z tworzyw sztucznych o śr. 110 mm wraz z wywozem i utylizacją (odległość utylizacji uwzględniona przez Wykonawcę)</t>
  </si>
  <si>
    <t>Wykopy liniowe o ścianach pionowych pod fundamenty, rurociągi, kolektory w gruntach suchych kat.III-IV z wydobyciem urobku łopatą lub wyciągiem ręcznym; głębokość do 3.0 m, szerokość 0.8-1.5 m,  wraz z wywozem i utylizacją (odległość wywozu uwzględniona przez Wykonawcę) - 30% wykopów</t>
  </si>
  <si>
    <t>Demontaż studni rewizyjnych z kręgów betonowych o śr. 1000 mm w gotowym wykopie wraz z wywozem i utylizacją (odległość wywozu uwzględniona przez Wykonawcę)</t>
  </si>
  <si>
    <t>Demontaż studzienek tworzywowych wraz z wywozem i utylizacją (odległość wywozu uwzględniona przez Wykonawcę)
w STWiORB brak wskazania jednostki obmiarowej</t>
  </si>
  <si>
    <t>Demontaż przewodów kanalizacyjnych, drenażowych, tłocznych wraz z wywozem i utylizacją (odległość wywozu uwzględniona przez Wykonawcę)</t>
  </si>
  <si>
    <t>Zasuwa do przyłączy domowych z króćcami PE do zgrzewania 1 PN10</t>
  </si>
  <si>
    <t>Zasuwa do przyłączy domowych z króćcami PE do zgrzewania 1 1/2 PN10</t>
  </si>
  <si>
    <t>Zasuwa do przyłączy domowych z króćcami PE do zgrzewania 2 PN10</t>
  </si>
  <si>
    <t>Zasuwa do przyłączy domowych z gwintem zewnętrznym i ze złączem ISO do rur PE 2 PN10</t>
  </si>
  <si>
    <t>Kołnierz gwintowany DN50/2</t>
  </si>
  <si>
    <t>Kolano ISO 90st z gwintem wewnetrznym Dz32/1</t>
  </si>
  <si>
    <t>Złączka rurowa ISO z gwintem wewnetrznym Dz32/1</t>
  </si>
  <si>
    <t>Kolano ISO 90st z gwintem zewnetrznym Dz63/2</t>
  </si>
  <si>
    <t>Złączka rurowa ISO z gwintem wewnetrznym D63/2</t>
  </si>
  <si>
    <t>Nypel 1 1/4</t>
  </si>
  <si>
    <t>Nypel 1 1/2</t>
  </si>
  <si>
    <t>Nypel 1 3/4</t>
  </si>
  <si>
    <t>Nypel z gwintem zewnętrznym DN2</t>
  </si>
  <si>
    <t>Nypel redukcyjny z gwintem zewnętrznym DN2/1</t>
  </si>
  <si>
    <t xml:space="preserve">Nypel redukcyjny z gwintem zewnętrznym DN2/ 1 1/2  </t>
  </si>
  <si>
    <t>Zawór zwrotny antyskażeniowy DN1 typ EA</t>
  </si>
  <si>
    <t>Zawór zwrotny antyskażeniowy DN2 typ EA</t>
  </si>
  <si>
    <t>Izolator przepływów zwrotnych z gwintem zewn. DN2 typ BA</t>
  </si>
  <si>
    <t>Zawór kulowy DN 1 obustronnie z gwintem zewnętrznym</t>
  </si>
  <si>
    <t>Zawór kulowy DN 2 obustronnie z gwintem wewnętrznym</t>
  </si>
  <si>
    <t>Zawór kulowy DN 2 obustronnie z gwintem zewnętrznym</t>
  </si>
  <si>
    <t>Demontaż przewodów z rur żeliwnych o śr. do DN50 wraz z wywozem i utylizacją (odległość wywozu uwzględniona przez Wykonawcę)</t>
  </si>
  <si>
    <t>Demontaż przewodów z rur żeliwnych o śr. DN150 wraz z wywozem i utylizacją (odległość wywozu uwzględniona przez Wykonawcę)</t>
  </si>
  <si>
    <t>Demontaż przewodów z rur stalowych o śr. DN200-DN500 wraz z wywozem i utylizacją (odległość wywozu uwzględnona przez Wykonawcę)</t>
  </si>
  <si>
    <t>Demontaż hydrantu wraz z wywozem i utylizacją (odległość wywozu uwzględniona przez Wykonawcę)</t>
  </si>
  <si>
    <t>Demontaż pozostałej armatury - m.in. zasuwy, skrzynki uliczne, tabliczki informacyjne wraz z wywozem i utylizacją</t>
  </si>
  <si>
    <t>Wykopy liniowe o ścianach pionowych pod fundamenty, rurociągi, kolektory w gruntach suchych kat.III-IV z wydobyciem urobku łopatą lub wyciągiem ręcznym; głębokość do 3.0 m, szerokość 0.8-1.5 m, wraz z wywozem i utylizacją (odległość wywozu uwzględniona przez Wykonawcę) - 30% wykopów</t>
  </si>
  <si>
    <t>Demontaż studni rewizyjnych z kręgów betonowych o śr. 1000 mm w gotowym wykopie (odległość wywozu uwzględniona przez Wykonawcę)</t>
  </si>
  <si>
    <t>Demontaż studzienek tworzywowych wraz z wywozem i utylizacją (odległość wywozu uwzględniona przez Wykonawcę)</t>
  </si>
  <si>
    <t>Złączka rurowa z gwintem zewnetrznym D40/1 1/4</t>
  </si>
  <si>
    <t>Zawór kulowy DN 1 1/4 obustronnie z gwintem wewnętrznym</t>
  </si>
  <si>
    <t>Złączka rurowa z gwintem zewnetrznym D63/2</t>
  </si>
  <si>
    <t>Filtr siatkowy wyposażony w osadnik gwint. 2</t>
  </si>
  <si>
    <t>Zawór zwrotny antyskażeniowy BA PN10 gwint. 2</t>
  </si>
  <si>
    <t>Nypel z obustronnym gwintem zewn. 2</t>
  </si>
  <si>
    <t>Zasuwa do przyłączy domowych z króćcami PE do zgrzewania 1 1/4 PN10</t>
  </si>
  <si>
    <t>Demontaż przewodów z rur stalowych o śr. DN200-DN500 wraz z wywozem i utylizacją (odległość wywozu uwzględniona przez Wykonawcę)</t>
  </si>
  <si>
    <t>Demontaż przewodów z rur z tworzyw sztucznych o śr. DN180 wraz z wywozem i utylizacją (odległość wywozu uwzględnona przez Wykonawcę)</t>
  </si>
  <si>
    <t>Demontaż pozostałych obiektów wraz z wywozem i utylizacją (odległość wywozu uwzględniona przez Wykonawcę) - studnie</t>
  </si>
  <si>
    <t>Wykopy liniowe o ścianach pionowych pod fundamenty, rurociągi, kolektory w gruntach suchych kat.III-IV z wydobyciem urobku łopatą lub wyciągiem ręcznym; szerokość 0.8-1.5 m, wraz z wywozem i utylizacją (odległość wywozu uwzględniona przez Wykonawcę) - 20% wykopów</t>
  </si>
  <si>
    <t>Kanały z rur PVC-U D160x4,7mm SDR34 wraz z wykonaniem próby szczelności</t>
  </si>
  <si>
    <t>Kanały z rur PVC-U D200x5,9mm SDR34 wraz z wykonaniem próby szczelności</t>
  </si>
  <si>
    <t>Kanały z rur PVC-U D250x7,3mm SDR34 wraz z wykonaniem próby szczelności</t>
  </si>
  <si>
    <t>Kanały z rur PVC-U D315x9,2mm SDR34 wraz z wykonaniem próby szczelności</t>
  </si>
  <si>
    <t>Kanały z rur żelbetowych o śr. 600 mm wraz z wykonaniem próby szczelności</t>
  </si>
  <si>
    <t>Kanały z rur żelbetowych o śr. 1000 mm wraz z wykonaniem próby szczelności</t>
  </si>
  <si>
    <t>Studnie rewizyjne z kręgów betonowych o śr. 1000 mm w gotowym wykopie</t>
  </si>
  <si>
    <t>Studnie rewizyjne z kręgów betonowych o śr. 1200 mm w gotowym wykopie</t>
  </si>
  <si>
    <t>Studnie rewizyjne z kręgów betonowych o śr. 2000 mm w gotowym wykopie</t>
  </si>
  <si>
    <t>Demontaż rurociągu kamionkowego o średnicy nominalnej 150 mm wraz z wywozem i utylizacją (odległość wywozu uwzględniona przez Wykonawcę)</t>
  </si>
  <si>
    <t>Demontaż rurociągu kamionkowego o średnicy nominalnej 250 mm wraz z wywozem i utylizacją (odległość wywozu uwzględniona przez Wykonawcę)</t>
  </si>
  <si>
    <t>Demontaż rurociągu betonowego o średnicy DN150-200 wraz z wywozem i utylizacją (odległośc wywozu uwzględniona przez Wykonawcę)</t>
  </si>
  <si>
    <t>Demontaż rurociągu betonowego o wymiarach 450x480mm wraz z wywozem i utylizacją (odległość wywozu uwzględniona przez Wykonawcę)</t>
  </si>
  <si>
    <t>Demontaż rurociągu betonowego o wymiarach 600x900mm wraz z wywozem i utylizacją (odległość wywozu uwzględniona przez Wykonawcę)</t>
  </si>
  <si>
    <t>Kanały z rur PVC-U D200x5,9mm SDR34 (podłączenie wpustów) wraz z wykonaniem próby szczelności</t>
  </si>
  <si>
    <t>Kanały z rur PVC-U D400x11,7mm SDR34 wraz z wykonaniem próby szczelności</t>
  </si>
  <si>
    <t>Kanały z rur żelbetowych o śr. 800 mm wraz z wykonaniem próby szczelności</t>
  </si>
  <si>
    <t xml:space="preserve">Studnie rewizyjne z kręgów betonowych o śr. 1000 mm w gotowym wykopie </t>
  </si>
  <si>
    <t xml:space="preserve">Studnie rewizyjne z kręgów betonowych o śr. 1200 mm w gotowym wykopie </t>
  </si>
  <si>
    <t xml:space="preserve">Studnie rewizyjne z kręgów betonowych o śr. 1200 mm w gotowym wykopie + klapa zwrotna DN300 </t>
  </si>
  <si>
    <t xml:space="preserve">Studnie rewizyjne z kręgów betonowych o śr. 1500 mm w gotowym wykopie </t>
  </si>
  <si>
    <t xml:space="preserve">Studnie rewizyjne z kręgów betonowych o śr. 2000 mm w gotowym wykopie </t>
  </si>
  <si>
    <t>Demontaż rurociągu o średnicy nominalnej 250 mm wraz z wywozem i utylizacją (odległość wywozu uwzględniona przez Wykonawcę)</t>
  </si>
  <si>
    <t>Demontaż rurociągu betonowego o średnicy DN150 wraz z wywozem i utylizacją (odległośc wywozu uwzględniona przez Wykonawcę)</t>
  </si>
  <si>
    <t>Demontaż rurociągu betonowego o wymiarach 200x300mm, 250x380mm, DN300-DN400 wraz z wywozem i utylizacją (odległość wywozu uwzględniona przez Wykonawcę)</t>
  </si>
  <si>
    <t>Demontaż rurociągu betonowego o wymiarach 400x600mm, 450x680mm , DN600 wraz z wywozem i utylizacją (odległość wywozu uwzględniona przez Wykonawcę)</t>
  </si>
  <si>
    <t>Demontaż pozostałych obiektów: studnie, kominy przepompowni w ul. Niezłomnych, podłączenie istniejących wpustów dn200, podłączenie istniejących odwodnień torowiska, istniejący odcinek D200 odwodnienia przejść podziemnych L=ok.14,1m i L=ok.4,6m, wraz z wywozem i utylizacją (odległość wywozu uwzględniona przez Wykonawcę)</t>
  </si>
  <si>
    <t>Wykopy liniowe o ścianach pionowych pod fundamenty, rurociągi, kolektory w gruntach suchych kat.III-IV z wydobyciem urobku łopatą lub wyciągiem ręcznym; szerokość 0.8-1.5 m, wraz z wywozem i utylizacją (odległość wywozu uwzględniona przez Wykonawcę) - 30% wykopów</t>
  </si>
  <si>
    <t>Demontaż istniejących rurociągów sieci cieplnej wraz z odwodnieniem i zamknięciem szczelnym zakończeń odcinków wraz z wywozem i utylizacją (odległość wywozu uwzględniona przez Wykonawcę)</t>
  </si>
  <si>
    <t>Demontaż stalowych elementów wyposażenia wraz z wywozem i utylizacją (odległość wywozu uwzględniona przez Wykonawcę)</t>
  </si>
  <si>
    <t>Rozebranie gzymsu z płyty kamiennej - płyty granitowe gr. 5cm wraz z wywozem i utylizacją (odległość wywozu uwzględniona przez Wykonawcę)</t>
  </si>
  <si>
    <t>Rozebranie okładziny kamiennej ścian wejść - płyty granitowe gr. 5cm wraz z wywozem i utylizacją (odległość wywozu uwzględniona przez Wykonawcę)</t>
  </si>
  <si>
    <t>Rozebranie okładziny kamiennej ścian w tunelu przy wejściach wejść - płyty z ciemnego granitu gr. 5cm wraz z wywozem i utylizacją (odległość wywozu uwzględniona przez Wykonawcę)</t>
  </si>
  <si>
    <t xml:space="preserve">Rozebranie okładziny kamiennej cokołów przy schodach - płyty granitowe gr. 3cm wraz z wywozem i utylizacją (odległość wywozu uwzględniona przez Wykonawcę) </t>
  </si>
  <si>
    <t>Rozebranie okładziny kamiennej schodów - płyty granitowe gr. 5cm wraz z wywozem i utylizacją (odległość wywozu uwzględniona przez Wykonawcę)</t>
  </si>
  <si>
    <t>Rozebranie elementów żelbetowych wraz z wywozem gruzu - skucie górnej części ścian do wysokości wymaganej do wykonania projektowanych elementów,  wraz z wywozem i utylizacją (odległość wywozu uwzględniona przez Wykonawcę)</t>
  </si>
  <si>
    <t>Rozebranie płyt przejściowych żelbetowych - przyjęto po 2m od studni (odcinek 4m przy każdj kolizji), przyjęta płyta nr. 30cm, dł. 4m na podbetonie z betonem nad płytą (podbudową sztywną),  wraz z wywozem i utylizacją (odległość wywozu uwzględniona przez Wykonawcę)</t>
  </si>
  <si>
    <t>Rozebranie elementów żelbetowych - biegi schodowe  wraz z wywozem i utylizacją (odległość wywozu uwzględniona przez Wykonawcę)</t>
  </si>
  <si>
    <t>Rozebranie elementów żelbetowych - spód rygla nad wejściem do tunelu oraz wspornik ściany zamykającej,  wraz z wywozem i utylizacją (odległość wywozu uwzględniona przez Wykonawcę)</t>
  </si>
  <si>
    <t>Rozbiórka chodników wraz z podbudową - rozbiórka chodnika w obrębie schodów wraz z wywozem i utylizacją (odległość wywozu uwzględniona przez Wykonawcę)</t>
  </si>
  <si>
    <t>Rozbiórka krawężników betonowych na podsypce cementowo-piaskowej wraz z wywozem i utylizacją (odległość wywozu uwzględniona przez Wykonawcę)</t>
  </si>
  <si>
    <t>Roboty ziemne  - odkopanie ścian wejścia na głębokość około 70cm oraz frontu schodów wraz z wywozem i utylizacją (odległość wywozu uwzględniona przez Wykonawcę)</t>
  </si>
  <si>
    <t>Demontaż barierek przystankowych typ 1 wraz z wywozem i utylizacją (odległość wywozu uwzględniona przez Wykonawcę)</t>
  </si>
  <si>
    <t>Demontaż barierek przystankowych typ 3 wraz z wywozem i utylizacją (odległość wywozu uwzględniona przez Wykonawcę)</t>
  </si>
  <si>
    <t>Demontaż biletomatu wraz z wywozem i utylizacją (odległość wywozu uwzględniona przez Wykonawcę)</t>
  </si>
  <si>
    <t>Demontaż donicy wraz z wywozem i utylizacją (odległość wywozu uwzględniona przez Wykonawcę)</t>
  </si>
  <si>
    <t>Demontaż doświetlaczy piwnicznych wraz z wywozem i utylizacją (odległość wywozu uwzględniona przez Wykonawcę)</t>
  </si>
  <si>
    <t>Demontaż koszy na śmieci betonowych wraz z wywozem i utylizacją (odległość wywozu uwzględniona przez Wykonawcę)</t>
  </si>
  <si>
    <t>Demontaż koszy na śmieci typ 1 wraz z wywozem i utylizacją (odległość wywozu uwzględniona przez Wykonawcę)</t>
  </si>
  <si>
    <t>Demontaż koszy na śmieci typ 3 wraz z wywozem i utylizacją (odległość wywozu uwzględniona przez Wykonawcę)</t>
  </si>
  <si>
    <t>Demontaż osłony pnia drzewa wraz z wywozem i utylizacją (odległość wywozu uwzględniona przez Wykonawcę)</t>
  </si>
  <si>
    <t>Demontaż parkomatu wraz z wywozem i utylizacją (odległość wywozu uwzględniona przez Wykonawcę)</t>
  </si>
  <si>
    <t>Demontaż stojaka rowerowego typ 1 wraz z wywozem i utylizacją (odległość wywozu uwzględniona przez Wykonawcę)</t>
  </si>
  <si>
    <t>Demontaż stojaka rowerowego typ 2 wraz z wywozem i utylizacją (odległość wywozu uwzględniona przez Wykonawcę)</t>
  </si>
  <si>
    <t>Demontaż słupa reklamowego typ 1 wraz z wywozem i utylizacją (odległość wywozu uwzględniona przez Wykonawcę)</t>
  </si>
  <si>
    <t>Demontaż słupa reklamowego typ 2 wraz z wywozem i utylizacją (odległość wywozu uwzględniona przez Wykonawcę)</t>
  </si>
  <si>
    <t>Demontaż słupków ulicznych betonowych wraz z wywozem i utylizacją (odległość wywozu uwzględniona przez Wykonawcę)</t>
  </si>
  <si>
    <t>Demontaż słupków ulicznych typ 1 wraz z wywozem i utylizacją (odległość wywozu uwzględniona przez Wykonawcę)</t>
  </si>
  <si>
    <t>Demontaż słupków ulicznych typ 2 wraz z wywozem i utylizacją (odległość wywozu uwzględniona przez Wykonawcę)</t>
  </si>
  <si>
    <t>Demontaż słupków ulicznych typ 3 wraz z wywozem i utylizacją (odległość wywozu uwzględniona przez Wykonawcę)</t>
  </si>
  <si>
    <t>Demontaż wiaty przystankowej wraz z wywozem i utylizacją (odległość wywozu uwzględniona przez Wykonawcę)</t>
  </si>
  <si>
    <t>Demontaż ławek wraz z wywozem i utylizacją (odległość wywozu uwzględniona przez Wykonawcę)</t>
  </si>
  <si>
    <t>Rozebranie murku ogrodzenia wokół Izby Rzemieślniczej wraz z wywozem i utylizacją (odległość wywozu uwzględniona przez Wykonawcę)</t>
  </si>
  <si>
    <t>Wykop pod fundament murka koparkami przedsiębiernymi o poj.łyżki 0.15 m3 w gr.kat. III z transportem urobku po drogach o nawierzchni utwardzonej samochodami samowyładowczymi, wraz z wywozem i utylizacją (odległość wywozu uwzględniona przez Wykonawcę) - przyjęto 60% objętości wykopu</t>
  </si>
  <si>
    <t>Wykop pod fundament murka z załadunkiem ręcznym i transportem na odległość  15 km (grunt kat. III), wraz z wywozem i utylizacją (odległość wywozu uwzględniona przez Wykonawcę)  - przyjęto 40% objętości wykopu po uwzględnieniu rozbiórki nawierzchni z kostki</t>
  </si>
  <si>
    <t>Wykopy ręczne pod fundamenty ławek z załadunkiem ręcznym i transportem na składowisko wg Wykonawcy i utylizacją</t>
  </si>
  <si>
    <t>Wykop ręczny pod fundament podpieraczki z załadunkiem ręcznym i transportem na składowisko wg Wykonawcy i utylizacją</t>
  </si>
  <si>
    <t>Stojak rowerowy w kształce U ze stali ocynkowanej malowanej proszkowo, o wymiarach: wys. 700 mm, dł. 1000 mm, średnica 48 mm, montowany w posadzce za pomocą gniazd szybkiego montażu (1 stojak ma 2 gniazda) - dostawa + montaż</t>
  </si>
  <si>
    <t>Roboty ziemne wykonywane koparkami podsiębiernymi o poj.łyżki 0.25 m3 w gr.kat. III z transportem urobku po drogach o nawierzchni utwardzonej samochodami samowyładowczymi, wraz z wywozem i utylizacją (odległość wywozu uwzględniona przez Wykonawcę) - wykop pod fundamenty słupów wiaty</t>
  </si>
  <si>
    <t>Roboty ziemne wykonywane koparkami podsiębiernymi o poj.łyżki 0.25 m3 w gr.kat. III z transportem urobku po drogach o nawierzchni utwardzonej samochodami samowyładowczymi, wraz z wywozem i utylizacją (odległość wywozu uwzględniona przez Wykonawcę) - wykop pod fundament słupa tablicy informacji pasażerskiej - 6 szt</t>
  </si>
  <si>
    <t>Roboty ziemne wykonywane koparkami podsiębiernymi o poj.łyżki 0.25 m3 w gr.kat. III z transportem urobku po drogach o nawierzchni utwardzonej samochodami samowyładowczymi, wraz z wywozem i utylizacją (odległość wywozu uwzględniona przez Wykonawcę) - wykop pod fundament biletomatu</t>
  </si>
  <si>
    <t>Ręczne  odspojenie gruntu  . Przy zastosowaniu technologi wydmuchiwania ziemi spomiędzy korzeni  typuAir Spade
Ręczne odspojenie gruntu , załadunek , wywóz z miejsca budowy na składowisko wg Wykonawcy wraz z kosztami transportu i utylizacji zdegradowanej ziemi.</t>
  </si>
  <si>
    <t>Mechaniczne odspojenie gruntu pod podłoże strukturalne dla drzew projektowanych warstwą grubości  43 
Odspojenie gruntu , załadunek , wywóz z miejsca budowy na składowisko wskazane przez Wykonawcę wraz z kosztami transportu i utylizacji zdegradowanej ziemi.
Uwaga . Ziemie w obrębie systemu korzeniowego drzew odspajać ręcznie
78,3 m2 *0.43m</t>
  </si>
  <si>
    <t>Ręczne  odspojenie gruntu w miejscach czasowej rozbiórki rabat bylinowych w obrebie placu przed starym browarem. Odspojenie gruntu, załadunek, transport na miejsce szacowego składowania wg Wykonawcy
177 m2 *0.35m</t>
  </si>
  <si>
    <t>Rury ciśnieniowe z PE w wykopie skarpowym fi 25</t>
  </si>
  <si>
    <t>Rury ciśnieniowe z PE w wykopie skarpowym fi 32x3,0</t>
  </si>
  <si>
    <t>Rury ciśnieniowe z PE w wykopie skarpowym fi 50x3,0</t>
  </si>
  <si>
    <t>Dekoder SD-210</t>
  </si>
  <si>
    <t>Dekoder FD -601</t>
  </si>
  <si>
    <t>Zawór elektromagnetyczny PGA 200 2"</t>
  </si>
  <si>
    <t>Zawór elektromagnetyczny PGA 150 1,5"</t>
  </si>
  <si>
    <t>Zawór spustowy fi 25</t>
  </si>
  <si>
    <t>Linia kroplująca XFS śr. 16 mm</t>
  </si>
  <si>
    <t>Montaż nawadniaków dokorzeniowych RWS fi 110</t>
  </si>
  <si>
    <t>Czujnik przepływu FS 2"</t>
  </si>
  <si>
    <t>Odwadniacz 1/2 GZ</t>
  </si>
  <si>
    <t>Podsypka z piasku gr. 10 cm z zagęszczeniem w gruncie kat 1-2</t>
  </si>
  <si>
    <t>Dekoder FD -401</t>
  </si>
  <si>
    <t>Zawór elektromagnetyczny PGA 100 1"</t>
  </si>
  <si>
    <t>Czujnik przepływu FS 1,5"</t>
  </si>
  <si>
    <t>Dekoder FD -202</t>
  </si>
  <si>
    <t>Kanalizacja kablowa DVK-75 w gruncie kategorii 3</t>
  </si>
  <si>
    <t>Wciąganie mechaniczne kabla dekoderowego 2x2,5 do kanalizacji kablowej, otwór wolny</t>
  </si>
  <si>
    <t>Złącze kablowe na kablu w powłoce termoplastycznej-5 par</t>
  </si>
  <si>
    <t>Zabezpieczenie przeciwnapięciowe LSP-1</t>
  </si>
  <si>
    <t>Sterownik ESP-LXD</t>
  </si>
  <si>
    <t>Wywóz ziemi nienadającej się do wbudowania  wraz z transportem na składowisko wg Wykonawcy i utylizacją (odległość wywozu uwzględniona przez Wykonawcę)</t>
  </si>
  <si>
    <t>Studnia rewizyjna z kręgów betonowych fi 1000</t>
  </si>
  <si>
    <t>Wywóz ziemi nienadającej się do wbudowania  wraz z transportem na składowisko wg Wykonawcy i utylizację (odległość wywozu uwzględniona przez Wykonawcę)</t>
  </si>
  <si>
    <t>Wykopy ręczne pod słupki stojaków rowerowych z załadunkiem ręcznym i transportem na składowisko wg Wykonawcy i utylizacją</t>
  </si>
  <si>
    <t>Wykopy ręczne pod fundamenty słupków błotochronu oraz ramy studni z załadunkiem ręcznym, transportem na składowisko wg Wykonawcy i utylizacją</t>
  </si>
  <si>
    <t>Roboty ziemne wykonywane koparkami podsiębiernymi o pojemności łyżki 0.60 m3 w gruncie kat. I-II z transportem urobku samochodami samowyładowczymi na składowisko wg Wykonawcy i utylizacją - 70% wykopów</t>
  </si>
  <si>
    <t>Roboty ziemne wykonywane koparkami podsiębiernymi o pojemności łyżki 0.60 m3 w gruncie kat. I-II z transportem urobku samochodami samowyładowczymi na składowisko wg Wykonawcy i utylizacją - przyjęto, że 80% wykopów zostanie wykonane mechanicznie</t>
  </si>
  <si>
    <t>Roboty ziemne wykonywane koparkami podsiębiernymi o pojemności łyżki 0.60 m3 w gruncie kat. I-II z transportem urobku samochodami samowyładowczymi na składowisko wg Wykonawcy i utylizacją - 80% wykopów</t>
  </si>
  <si>
    <t>Roboty ziemne wykonywane koparkami podsiębiernymi o pojemności łyżki 0.60 m3 w gruncie kat. I-II z transportem urobku samochodami samowyładowczymi na składowisko wg Wykonawcy i utylizacją  - przyjęto, że 80% wykopów zostanie wykonane mechanicznie</t>
  </si>
  <si>
    <t>Demontaż słupów sygnalizacyjnych o masie do 100 kg - słup prosty 2,9 m wraz z wywozem i utylizacją lub wywozem na magazyn ZDM (odległość wywozu uwzględniona przez Wykonawcę)</t>
  </si>
  <si>
    <t>Demontaż słupów sygnalizacyjnych o masie do 100 kg - słup prosty 3,5 m wraz z wywozem i utylizacją lub wywozem na magazyn ZDM (odległość wywozu uwzględniona przez Wykonawcę)</t>
  </si>
  <si>
    <t>Demontaż słupów sygnalizacyjnych o masie do 100 kg - słup prosty 4,5 m wraz z wywozem i utylizacją lub wywozem na magazyn ZDM  (odległość wywozu uwzględniona przez Wykonawcę)</t>
  </si>
  <si>
    <t>Demontaż słupów sygnalizacyjnych o masie 100-300 kg - słup wysięgnikowy wraz z wywozem i utylizacją  lub wywozem na magazyn ZDM (odległość wywozu uwzględniona przez Wykonawcę)</t>
  </si>
  <si>
    <t>Demontaż słupów oświetleniowych o masie 480-720 kg - bramownica wraz z wywozem i utylizacją  lub wywozem na magazyn ZDM (odległość wywozu uwzględniona przez Wykonawcę)</t>
  </si>
  <si>
    <t>Demontaż latarni sygnałów ulicznych o 3komorach śr. 300mm wraz z wywozem i utylizacją lub wywozem na magazyn ZDM (odległość wywozu uwzględniona przez Wykonawcę)</t>
  </si>
  <si>
    <t>Demontaż latarni sygnałów ulicznych o 3komorach śr. 200mm wraz z wywozem i utylizacją lub wywozem na magazyn ZDM (odległość wywozu uwzględniona przez Wykonawcę)</t>
  </si>
  <si>
    <t>Demontaż latarni sygnałów ulicznych o 2 komorach śr. 200 wraz z wywozem i utylizacją lub wywozem na magazyn ZDM (odległość wywozu uwzględniona przez Wykonawcę)</t>
  </si>
  <si>
    <t>Demontaż latarni sygnałów ulicznych o 1 komorze śr. 200mm wraz z wywozem i utylizacją lub wywozem na magazyn ZDM (odległość wywozu uwzględniona przez Wykonawcę)</t>
  </si>
  <si>
    <t>Demontaż znaków drogowych podświetlanych na maszcie lub konstrukcji - demontaż ekranu kontrastowego wraz z wywozem i utylizacją lub wywozem na magazyn ZDM (odległość wywozu uwzględniona przez Wykonawcę)</t>
  </si>
  <si>
    <t>Demontaż znaków drogowych podświetlanych na maszcie lub konstrukcji - demontaż kamery wideodetekcji wraz z wywozem i utylizacją lub wywozem na magazyn ZDM (odległość wywozu uwzględniona przez Wykonawcę)</t>
  </si>
  <si>
    <t>Demontaż szaf sterowniczych sygnalizacji ulicznej i oświetlenia zewnętrznego o masie do 100 kg wraz z wywozem i utylizacją lub wywozem na magazyn ZDM (odległość wywozu uwzględniona przez Wykonawcę)</t>
  </si>
  <si>
    <t>Demontaż kabli wielożyłowych o masie do 0,5 kg/m układanych w rurach osłonowych, blokach betonowych lub kanałach zamkniętych wraz z wywozem i utylizacją lub wywozem na magazyn ZDM (odległość wywozu uwzględniona przez Wykonawcę)</t>
  </si>
  <si>
    <t>Likwidacja ciągów kanalizacji kablowej z bloków betonowych w gruncie kat. III, 1 warstwa w ciągu kanalizacji, 1 otwór w bloku, 1 otwór w ciągu kanalizacji śr. 110mm wraz z wywozem i utylizacją lub wywozem na magazyn ZDM (odległość wywozu uwzględniona przez Wykonawcę)</t>
  </si>
  <si>
    <t>Likwidacja ciągów kanalizacji kablowej z bloków betonowych w gruncie kat. III, 1 warstwa w ciągu kanalizacji, 1 otwór w bloku, 1 otwór w ciągu kanalizacji śr. 75mm wraz z wywozem i utylizacją lub wywozem na magazyn ZDM (odległość wywozu uwzględniona przez Wykonawcę)</t>
  </si>
  <si>
    <t>Montaż latarń sygnałów ulicznych 2*200 + 1x200 LED o ilości komór do 4 na gotowych przewieszkach lub konstrukcjach bramowych - sygnalizator tramwajowy 2x200 + 1x200 czekaj</t>
  </si>
  <si>
    <t>Montaż latarń sygnałów ulicznych 2*200 + 1x200 LED o ilości komór do 4 na gotowych konstrukcjach wsporczych - słup prosty,  sygnalizator tramwajowy 2x200 + 1x200 czekaj</t>
  </si>
  <si>
    <t>Ręczne kopanie rowów dla kabli o głębokości do 0,8 m i szer. dna do 0,4 m w gruncie kat. III wraz z wywozem i utylizacją (odległość uwzględniona przez Wykonawcę)</t>
  </si>
  <si>
    <t>Wykonanie podłoża ulepszonego z gotowej stabilizacji cementem C0,4/0,5 z zagęszczeniem mechanicznym gr. warstwy 25 cm</t>
  </si>
  <si>
    <t>Warstwa mrozoochronna z mieszanki kruszyw niezwiązanych - warstwa dolna o grubości po zagęszczeniu 25 cm</t>
  </si>
  <si>
    <t>Podbudowa dolna z mieszanki kruszyw niezwiązanych - warstwa dolna o grubości po zagęszczeniu 17 cm</t>
  </si>
  <si>
    <t>rok</t>
  </si>
  <si>
    <t>ZIELEŃ - Pielęgnacja 5-letnia
CPV: Usługi sadzenia roślin oraz utrzymania terenów zieleni</t>
  </si>
  <si>
    <t>Rozścielenie uprzednio zebranej ziemi urodzajnej w obrebie czasowo rozbieranych rabat, w obrebie placu przed Starym Browarem
177x0,35</t>
  </si>
  <si>
    <t xml:space="preserve">Zakup i sadzenie drzew form piennych typu Acer campestre, Platanus Acerifolia, Tilia cordatta  lub równoważne o obwodach pni 18-20 cm,  w doły o wymiarach 150x100x70 cm, z pełna zaprawą dołów , z palikami , z uformowaniem misy wokół drzewa i wypełnieniem jej mulczem. Wraz z pielęgnacją w trakcie budowy.
Acer capestre Elsrijk 1 szt.
Platanus acerifolia 1 szt
Platanus acerifolia Minaret - 32 szt.
Tilia cordatta Grenspire - 1 szt.
</t>
  </si>
  <si>
    <t xml:space="preserve">Zakup i sadzenie drzew form piennych formowanych wyprowadzonych w formie wrzecionowej typu Tilia cordata Forma Wrzecionowa obwodach pni 18-20 cm,  w doły o wymiarach 150x150x70 cm, z pełna zaprawą dołów , z palikami , z uformowaniem misy wokół drzewa i wypełnieniem jej mulczem. Wraz z pielęgnacją w trakcie budowy.
</t>
  </si>
  <si>
    <t xml:space="preserve"> Sadzenie drzew form piennych pochodzących  z PRZESADZENIA z terenu inwestycji zadołowanych na terenie wykonawcy ,transport,  sadzenie drzew  z pełna zaprawą dołów , z palikami , z uformowaniem misy wokół drzewa i wypełnieniem jej mulczem. Wraz z pielęgnacją w trakcie budowy.
</t>
  </si>
  <si>
    <t>Zakup i sadzenie krzewów okrywowych liściastych typu  : Cotoneaster,Berberis , Hydrangea. Pojemnik zgodnie z specyfikacją  . Bez zaprawy dołów . Wraz z pielęgnacją w trakcie budowy.
Berberis thinberga Green Carpet - 304, Berberis thunberga Red Carpet -504,  , irga horyzontalna -191,  Hydrangea Paniculata - 63</t>
  </si>
  <si>
    <t>Zakup i sadzenie krzewinek   : Euonymus fortunei C1 . Bez zaprawy dołów . Wraz z pielęgnacją w trakcie budowy.
488</t>
  </si>
  <si>
    <t xml:space="preserve">Zakup i sadzenie Rosa Max VITA  . Bez zaprawy dołów . Wraz z pielęgnacją w trakcie budowy.
</t>
  </si>
  <si>
    <t>Zakup i sadzenie krzewów iglastych typu  : jałowiec, sosna górska. Pojemnik C4-C5 zgodnie z specyfikacją  . Bez zaprawy dołów . Wraz z pielęgnacją w trakcie budowy.
Juniperus sabina Tamariscifolia - 568, Pinus mugo Pumilo - 139</t>
  </si>
  <si>
    <t>Zakup i sadzenie bylin typu: Panicum, Pennisetum, Phalaris, Miscanthus C1 . Bez zaprawy dołów. Wraz z pielęgnacją w trakcie budowy.</t>
  </si>
  <si>
    <t>Zakup i sadzenie bylin typu:Leymus pojemnki P11 . Bez zaprawy dołów. Wraz z pielęgnacją w trakcie budowy.</t>
  </si>
  <si>
    <t xml:space="preserve">Zakup i sadzenie bylin typu:, bergenia,  Bez zaprawy dołów. Wraz z pielęgnacją w trakcie budowy.
</t>
  </si>
  <si>
    <t xml:space="preserve">Sadzenie bylin z przesadzenia ( ponowne posadzenie kompozycji bylin z terenu placu przed Starym Browarem). Odtworzenie kompozycji z bylin zgodnie z inwentaryzacją sporzadzoną przez wykonawcę </t>
  </si>
  <si>
    <t>Sadzenie krzewów z przesadzenia (sadzenie krzewów ykopanych z terenu budowy przed jej rozpoczęciem). Sadzenie krzewów bez zaprawy dołów 95 m2 w pas drogoey w obrębie inwestycji, 106 m2 w pas drogowy miasta Poznań</t>
  </si>
  <si>
    <t>Założenie trawników , wysiew gotowej mieszanki nasion w uprzednio przygotowane podłoże,  przykrycie nasion bez wymiany podłoża. Wraz z pielęgnacją w trakcie budowy.</t>
  </si>
  <si>
    <t xml:space="preserve">Warstwa wyrównująca  , Rozłożenie piasku rzecznego płukanego warstwą grubości 4,3-3,6 cm
</t>
  </si>
  <si>
    <t>Organizacja placu budowy i zaplecza budowy</t>
  </si>
  <si>
    <t>Czasowa Organizacja Ruchu</t>
  </si>
  <si>
    <t>Układanie przyrządów wyrównawczych z szyn tramwajowych w torze na podkładach drewnianych typu IIB</t>
  </si>
  <si>
    <t>Układanie przyrządów wyrównawczych z szyn tramwajowych w torze na płycie betonowej</t>
  </si>
  <si>
    <t>miesiąc</t>
  </si>
  <si>
    <t>Tablice unijne</t>
  </si>
  <si>
    <t>27 d.3</t>
  </si>
  <si>
    <t>28 d.3</t>
  </si>
  <si>
    <t>29 d.3</t>
  </si>
  <si>
    <t>30 d.3</t>
  </si>
  <si>
    <t>31 d.3</t>
  </si>
  <si>
    <t>32 d.3</t>
  </si>
  <si>
    <t>39 d.4</t>
  </si>
  <si>
    <t>40 d.4</t>
  </si>
  <si>
    <t>41 d.4</t>
  </si>
  <si>
    <t>42 d.4</t>
  </si>
  <si>
    <t>43 d.4</t>
  </si>
  <si>
    <t>44 d.4</t>
  </si>
  <si>
    <t>45 d.4</t>
  </si>
  <si>
    <t>50 d.5</t>
  </si>
  <si>
    <t>51 d.5</t>
  </si>
  <si>
    <t>52 d.5</t>
  </si>
  <si>
    <t>53 d.5</t>
  </si>
  <si>
    <t>54 d.5</t>
  </si>
  <si>
    <t>55 d.5</t>
  </si>
  <si>
    <t>56 d.5</t>
  </si>
  <si>
    <t>57 d.5</t>
  </si>
  <si>
    <t>58 d.5</t>
  </si>
  <si>
    <t>64 d.6</t>
  </si>
  <si>
    <t>65 d.6</t>
  </si>
  <si>
    <t>66 d.6</t>
  </si>
  <si>
    <t>67 d.6</t>
  </si>
  <si>
    <t>68 d.6</t>
  </si>
  <si>
    <t>69 d.6</t>
  </si>
  <si>
    <t>70 d.6</t>
  </si>
  <si>
    <t>71 d.6</t>
  </si>
  <si>
    <t>78 d.7</t>
  </si>
  <si>
    <t>79 d.7</t>
  </si>
  <si>
    <t>80 d.7</t>
  </si>
  <si>
    <t>81 d.7</t>
  </si>
  <si>
    <t>82 d.7</t>
  </si>
  <si>
    <t>83 d.7</t>
  </si>
  <si>
    <t>84 d.7</t>
  </si>
  <si>
    <t>92 d.8</t>
  </si>
  <si>
    <t>93 d.8</t>
  </si>
  <si>
    <t>94 d.8</t>
  </si>
  <si>
    <t>95 d.8</t>
  </si>
  <si>
    <t>96 d.8</t>
  </si>
  <si>
    <t>97 d.8</t>
  </si>
  <si>
    <t>106 d.9</t>
  </si>
  <si>
    <t>107 d.9</t>
  </si>
  <si>
    <t>108 d.9</t>
  </si>
  <si>
    <t>109 d.9</t>
  </si>
  <si>
    <t>119 d.10</t>
  </si>
  <si>
    <t>120 d.10</t>
  </si>
  <si>
    <t>131 d.11</t>
  </si>
  <si>
    <t>132 d.11</t>
  </si>
  <si>
    <t>133 d.11</t>
  </si>
  <si>
    <t>46 d.4</t>
  </si>
  <si>
    <t>47 d.4</t>
  </si>
  <si>
    <t>59 d.5</t>
  </si>
  <si>
    <t>60 d.5</t>
  </si>
  <si>
    <t>61 d.5</t>
  </si>
  <si>
    <t>9.2.2.1</t>
  </si>
  <si>
    <t>4.2.6</t>
  </si>
  <si>
    <t>4.3.2</t>
  </si>
  <si>
    <t>4.3.3</t>
  </si>
  <si>
    <t>5
d.1.2</t>
  </si>
  <si>
    <t>6
d.1.2</t>
  </si>
  <si>
    <t>8
d.1.3</t>
  </si>
  <si>
    <t>9
d.1.3</t>
  </si>
  <si>
    <t>12
d.3</t>
  </si>
  <si>
    <t>13
d.3</t>
  </si>
  <si>
    <t>14
d.3</t>
  </si>
  <si>
    <t>15
d.3</t>
  </si>
  <si>
    <t>17
d.3</t>
  </si>
  <si>
    <t>16
d.3</t>
  </si>
  <si>
    <t>18
d.4</t>
  </si>
  <si>
    <t>19
d.4</t>
  </si>
  <si>
    <t>20
d.4</t>
  </si>
  <si>
    <t>21
d.4</t>
  </si>
  <si>
    <t>22
d.4</t>
  </si>
  <si>
    <t>23
d.4</t>
  </si>
  <si>
    <t>24
d.4</t>
  </si>
  <si>
    <t>25
d.4</t>
  </si>
  <si>
    <t>26
d.4</t>
  </si>
  <si>
    <t>27
d.4</t>
  </si>
  <si>
    <t>28
d.4</t>
  </si>
  <si>
    <t>29
d.4</t>
  </si>
  <si>
    <t>30
d.4</t>
  </si>
  <si>
    <t>31
d.4</t>
  </si>
  <si>
    <t>32
d.4</t>
  </si>
  <si>
    <t>33
d.5.1.1</t>
  </si>
  <si>
    <t>34
d.5.1.1</t>
  </si>
  <si>
    <t>35
d.5.1.1</t>
  </si>
  <si>
    <t>36
d.5.1.1</t>
  </si>
  <si>
    <t>37
d.5.1.2</t>
  </si>
  <si>
    <t>38
d.5.1.2</t>
  </si>
  <si>
    <t>39
d.5.1.2</t>
  </si>
  <si>
    <t>40
d.5.1.3</t>
  </si>
  <si>
    <t>41
d.5.1.3</t>
  </si>
  <si>
    <t>42
d.5.1.3</t>
  </si>
  <si>
    <t>43
d.5.2.1</t>
  </si>
  <si>
    <t>44
d.5.2.2</t>
  </si>
  <si>
    <t>45
d.5.3.1</t>
  </si>
  <si>
    <t>46
d.5.3.1</t>
  </si>
  <si>
    <t>47
d.5.3.1</t>
  </si>
  <si>
    <t>48
d.5.3.1</t>
  </si>
  <si>
    <t>49
d.5.3.1</t>
  </si>
  <si>
    <t>50
d.5.3.1</t>
  </si>
  <si>
    <t>51
d.5.3.2</t>
  </si>
  <si>
    <t>52
d.5.3.2</t>
  </si>
  <si>
    <t>53
d.5.3.2</t>
  </si>
  <si>
    <t>54
d.5.3.2</t>
  </si>
  <si>
    <t>55
d.5.3.2</t>
  </si>
  <si>
    <t>56
d.5.3.3</t>
  </si>
  <si>
    <t>57
d.6.1</t>
  </si>
  <si>
    <t>58
d.6.1</t>
  </si>
  <si>
    <t>59
d.6.1</t>
  </si>
  <si>
    <t>60
d.6.1</t>
  </si>
  <si>
    <t>61
d.6.1</t>
  </si>
  <si>
    <t>62
d.6.2</t>
  </si>
  <si>
    <t>63
d.6.2</t>
  </si>
  <si>
    <t>64
d.6.2</t>
  </si>
  <si>
    <t>65
d.6.2</t>
  </si>
  <si>
    <t>66
d.6.2</t>
  </si>
  <si>
    <t>67
d.6.2</t>
  </si>
  <si>
    <t>68
d.6.2</t>
  </si>
  <si>
    <t>69
d.6.2</t>
  </si>
  <si>
    <t>70
d.6.2</t>
  </si>
  <si>
    <t>71
d.6.3</t>
  </si>
  <si>
    <t>72
d.6.3</t>
  </si>
  <si>
    <t>73
d.6.3</t>
  </si>
  <si>
    <t>74
d.6.3</t>
  </si>
  <si>
    <t>75
d.6.3</t>
  </si>
  <si>
    <t>76
d.6.3</t>
  </si>
  <si>
    <t>77
d.6.3</t>
  </si>
  <si>
    <t>78
d.6.3</t>
  </si>
  <si>
    <t>79
d.6.3</t>
  </si>
  <si>
    <t>80
d.6.3</t>
  </si>
  <si>
    <t>81
d.6.3</t>
  </si>
  <si>
    <t>82
d.6.3</t>
  </si>
  <si>
    <t>83
d.6.3</t>
  </si>
  <si>
    <t>84
d.6.3</t>
  </si>
  <si>
    <t>85
d.6.3</t>
  </si>
  <si>
    <t>86
d.6.3</t>
  </si>
  <si>
    <t>88
d.6.4</t>
  </si>
  <si>
    <t>89
d.6.4</t>
  </si>
  <si>
    <t>90
d.6.4</t>
  </si>
  <si>
    <t>91
d.6.4</t>
  </si>
  <si>
    <t>92
d.6.4</t>
  </si>
  <si>
    <t>93
d.6.4</t>
  </si>
  <si>
    <t>94
d.6.4</t>
  </si>
  <si>
    <t>95
d.7</t>
  </si>
  <si>
    <t>96
d.7</t>
  </si>
  <si>
    <t>97
d.7</t>
  </si>
  <si>
    <t>98
d.7</t>
  </si>
  <si>
    <t>99
d.8</t>
  </si>
  <si>
    <t>100
d.8</t>
  </si>
  <si>
    <t>D.01.02.02</t>
  </si>
  <si>
    <t>D-01.02.04</t>
  </si>
  <si>
    <t>D 07.06.02.</t>
  </si>
  <si>
    <t>D.08.07.01</t>
  </si>
  <si>
    <t>0.</t>
  </si>
  <si>
    <t>0.1</t>
  </si>
  <si>
    <t>1.3.8</t>
  </si>
  <si>
    <t>1.3.9</t>
  </si>
  <si>
    <t>Studzienki niewłazowe z tworzyw sztucznych o średnicy 425 mm z rurą trzonową korugowaną (karbowaną) - zwieńczenie teleskopowe z włazem żeliwnym klasy A15</t>
  </si>
  <si>
    <t>Studzienki niewłazowe z tworzyw sztucznych o średnicy 425 mm z rurą trzonową korugowaną (karbowaną) - z przykryciem stożkiem betonowym i włazem - z przykryciem stożkiem betonowym i włazem żeliwnym D400; w pasach ruchu samochodowego</t>
  </si>
  <si>
    <t>Studzienki niewłazowe z tworzyw sztucznych o średnicy 600 mm z rurą trzonową korugowaną (karbowaną) - zwieńczenie teleskopowe z włazem żeliwnym klasy D400 - ul. St. Matyi</t>
  </si>
  <si>
    <t>WYMAGANIA OGÓLNE</t>
  </si>
  <si>
    <t>Wykonanie wszystkich niezbędnych pomiarów, uruchomienie wykonanych obwodów, konserwacja urządzeń do chwili przekazania</t>
  </si>
  <si>
    <t>Zasilanie małej architektury</t>
  </si>
  <si>
    <t>Tablice SIM na czas trwania budowy, materiały promocyjne</t>
  </si>
  <si>
    <t>Obsługa geodezyjna i laboratoryjna</t>
  </si>
  <si>
    <t>72 d.6</t>
  </si>
  <si>
    <t>73 d.6</t>
  </si>
  <si>
    <t>74 d.6</t>
  </si>
  <si>
    <t>75 d.6</t>
  </si>
  <si>
    <t>76 d.6</t>
  </si>
  <si>
    <t>77 d.6</t>
  </si>
  <si>
    <t>85 d.7</t>
  </si>
  <si>
    <t>86 d.7</t>
  </si>
  <si>
    <t>87 d.7</t>
  </si>
  <si>
    <t>88 d.7</t>
  </si>
  <si>
    <t>89 d.7</t>
  </si>
  <si>
    <t>90 d.7</t>
  </si>
  <si>
    <t>91 d.7</t>
  </si>
  <si>
    <t>98 d.8</t>
  </si>
  <si>
    <t>99 d.8</t>
  </si>
  <si>
    <t>100 d.8</t>
  </si>
  <si>
    <t>101 d.8</t>
  </si>
  <si>
    <t>102 d.8</t>
  </si>
  <si>
    <t>103 d.8</t>
  </si>
  <si>
    <t>104 d.8</t>
  </si>
  <si>
    <t>105 d.8</t>
  </si>
  <si>
    <t>110 d.9</t>
  </si>
  <si>
    <t>111 d.9</t>
  </si>
  <si>
    <t>112 d.9</t>
  </si>
  <si>
    <t>113 d.9</t>
  </si>
  <si>
    <t>114 d.9</t>
  </si>
  <si>
    <t>115 d.9</t>
  </si>
  <si>
    <t>116 d.9</t>
  </si>
  <si>
    <t>117 d.9</t>
  </si>
  <si>
    <t>118 d.9</t>
  </si>
  <si>
    <t>121 d.10</t>
  </si>
  <si>
    <t>122 d.10</t>
  </si>
  <si>
    <t>123 d.10</t>
  </si>
  <si>
    <t>124 d.10</t>
  </si>
  <si>
    <t>125 d.10</t>
  </si>
  <si>
    <t>126 d.10</t>
  </si>
  <si>
    <t>127 d.10</t>
  </si>
  <si>
    <t>128 d.10</t>
  </si>
  <si>
    <t>129 d.10</t>
  </si>
  <si>
    <t>130 d.10</t>
  </si>
  <si>
    <t>134 d.11</t>
  </si>
  <si>
    <t>135 d.11</t>
  </si>
  <si>
    <t>136 d.11</t>
  </si>
  <si>
    <t>137 d.11</t>
  </si>
  <si>
    <t>138 d.11</t>
  </si>
  <si>
    <t>139 d.11</t>
  </si>
  <si>
    <t>140 d.11</t>
  </si>
  <si>
    <t>141 d.11</t>
  </si>
  <si>
    <t>142 d.11</t>
  </si>
  <si>
    <t>143 d.11</t>
  </si>
  <si>
    <t>144 d.11</t>
  </si>
  <si>
    <t>145 d.12</t>
  </si>
  <si>
    <t>146 d.12</t>
  </si>
  <si>
    <t>147 d.12</t>
  </si>
  <si>
    <t>148 d.12</t>
  </si>
  <si>
    <t>149 d.12</t>
  </si>
  <si>
    <t>150 d.12</t>
  </si>
  <si>
    <t>151 d.12</t>
  </si>
  <si>
    <t>152 d.12</t>
  </si>
  <si>
    <t>153 d.12</t>
  </si>
  <si>
    <t>154 d.12</t>
  </si>
  <si>
    <t>155 d.12</t>
  </si>
  <si>
    <t>156 d.12</t>
  </si>
  <si>
    <t>157 d.13</t>
  </si>
  <si>
    <t>158 d.13</t>
  </si>
  <si>
    <t>159 d.13</t>
  </si>
  <si>
    <t>160 d.13</t>
  </si>
  <si>
    <t>161 d.13</t>
  </si>
  <si>
    <t>162 d.13</t>
  </si>
  <si>
    <t>163 d.13</t>
  </si>
  <si>
    <t>164 d.13</t>
  </si>
  <si>
    <t>165 d.13</t>
  </si>
  <si>
    <t>166 d.13</t>
  </si>
  <si>
    <t>167 d.13</t>
  </si>
  <si>
    <t>168 d.13</t>
  </si>
  <si>
    <t>169 d.13</t>
  </si>
  <si>
    <t>170 d.14</t>
  </si>
  <si>
    <t>171 d.14</t>
  </si>
  <si>
    <t>172 d.14</t>
  </si>
  <si>
    <t>173 d.14</t>
  </si>
  <si>
    <t>174 d.14</t>
  </si>
  <si>
    <t>175 d.14</t>
  </si>
  <si>
    <t>176 d.14</t>
  </si>
  <si>
    <t>177 d.14</t>
  </si>
  <si>
    <t>178 d.14</t>
  </si>
  <si>
    <t>179 d.14</t>
  </si>
  <si>
    <t>180 d.14</t>
  </si>
  <si>
    <t>181 d.14</t>
  </si>
  <si>
    <t>182 d.14</t>
  </si>
  <si>
    <t>183 d.14</t>
  </si>
  <si>
    <t>184 d.15</t>
  </si>
  <si>
    <t>185 d.15</t>
  </si>
  <si>
    <t>186 d.15</t>
  </si>
  <si>
    <t>187 d.15</t>
  </si>
  <si>
    <t>188 d.15</t>
  </si>
  <si>
    <t>189 d.15</t>
  </si>
  <si>
    <t>190 d.15</t>
  </si>
  <si>
    <t>191 d.15</t>
  </si>
  <si>
    <t>192 d.15</t>
  </si>
  <si>
    <t>193 d.15</t>
  </si>
  <si>
    <t>194 d.15</t>
  </si>
  <si>
    <t>195 d.16</t>
  </si>
  <si>
    <t>196 d.16</t>
  </si>
  <si>
    <t>197 d.16</t>
  </si>
  <si>
    <t>198 d.16</t>
  </si>
  <si>
    <t>199 d.16</t>
  </si>
  <si>
    <t>200 d.16</t>
  </si>
  <si>
    <t>201 d.16</t>
  </si>
  <si>
    <t>202 d.16</t>
  </si>
  <si>
    <t>203 d.16</t>
  </si>
  <si>
    <t>204 d.16</t>
  </si>
  <si>
    <t>205 d.16</t>
  </si>
  <si>
    <t>206 d.16</t>
  </si>
  <si>
    <t>207 d.16</t>
  </si>
  <si>
    <t>208 d.16</t>
  </si>
  <si>
    <t>209 d.17</t>
  </si>
  <si>
    <t>210 d.17</t>
  </si>
  <si>
    <t>211 d.17</t>
  </si>
  <si>
    <t>212 d.17</t>
  </si>
  <si>
    <t>213 d.17</t>
  </si>
  <si>
    <t>214 d.17</t>
  </si>
  <si>
    <t>215 d.17</t>
  </si>
  <si>
    <t>216 d.17</t>
  </si>
  <si>
    <t>217 d.17</t>
  </si>
  <si>
    <t>218 d.17</t>
  </si>
  <si>
    <t>219 d.17</t>
  </si>
  <si>
    <t>220 d.17</t>
  </si>
  <si>
    <t>221 d.17</t>
  </si>
  <si>
    <t>222 d.17</t>
  </si>
  <si>
    <t>223 d.18</t>
  </si>
  <si>
    <t>224 d.18</t>
  </si>
  <si>
    <t>225 d.18</t>
  </si>
  <si>
    <t>226 d.18</t>
  </si>
  <si>
    <t>227 d.18</t>
  </si>
  <si>
    <t>228 d.18</t>
  </si>
  <si>
    <t>229 d.18</t>
  </si>
  <si>
    <t>230 d.18</t>
  </si>
  <si>
    <t>231 d.18</t>
  </si>
  <si>
    <t>232 d.18</t>
  </si>
  <si>
    <t>233 d.18</t>
  </si>
  <si>
    <t>234 d.18</t>
  </si>
  <si>
    <t>235 d.19</t>
  </si>
  <si>
    <t>236 d.19</t>
  </si>
  <si>
    <t>237 d.19</t>
  </si>
  <si>
    <t>238 d.19</t>
  </si>
  <si>
    <t>239 d.19</t>
  </si>
  <si>
    <t>240 d.19</t>
  </si>
  <si>
    <t>241 d.19</t>
  </si>
  <si>
    <t>242 d.19</t>
  </si>
  <si>
    <t>243 d.19</t>
  </si>
  <si>
    <t>244 d.19</t>
  </si>
  <si>
    <t>245 d.19</t>
  </si>
  <si>
    <t>246 d.20</t>
  </si>
  <si>
    <t>247 d.20</t>
  </si>
  <si>
    <t>248 d.20</t>
  </si>
  <si>
    <t>249 d.20</t>
  </si>
  <si>
    <t>250 d.20</t>
  </si>
  <si>
    <t>251 d.20</t>
  </si>
  <si>
    <t>252 d.20</t>
  </si>
  <si>
    <t>253 d.20</t>
  </si>
  <si>
    <t>254 d.20</t>
  </si>
  <si>
    <t>255 d.20</t>
  </si>
  <si>
    <t>256 d.20</t>
  </si>
  <si>
    <t>257 d.20</t>
  </si>
  <si>
    <t>258 d.20</t>
  </si>
  <si>
    <t>259 d.21</t>
  </si>
  <si>
    <t>260 d.21</t>
  </si>
  <si>
    <t>261 d.21</t>
  </si>
  <si>
    <t>262 d.21</t>
  </si>
  <si>
    <t>263 d.21</t>
  </si>
  <si>
    <t>264 d.21</t>
  </si>
  <si>
    <t>265 d.21</t>
  </si>
  <si>
    <t>266 d.21</t>
  </si>
  <si>
    <t>267 d.21</t>
  </si>
  <si>
    <t>268 d.21</t>
  </si>
  <si>
    <t>269 d.21</t>
  </si>
  <si>
    <t>270 d.21</t>
  </si>
  <si>
    <t>271 d.22</t>
  </si>
  <si>
    <t>272 d.22</t>
  </si>
  <si>
    <t>273 d.22</t>
  </si>
  <si>
    <t>274 d.22</t>
  </si>
  <si>
    <t>275 d.22</t>
  </si>
  <si>
    <t>276 d.22</t>
  </si>
  <si>
    <t>277 d.22</t>
  </si>
  <si>
    <t>278 d.22</t>
  </si>
  <si>
    <t>279 d.22</t>
  </si>
  <si>
    <t>280 d.22</t>
  </si>
  <si>
    <t>281 d.22</t>
  </si>
  <si>
    <t>282 d.22</t>
  </si>
  <si>
    <t>283 d.23</t>
  </si>
  <si>
    <t>284 d.23</t>
  </si>
  <si>
    <t>285 d.23</t>
  </si>
  <si>
    <t>286 d.23</t>
  </si>
  <si>
    <t>287 d.23</t>
  </si>
  <si>
    <t>288 d.23</t>
  </si>
  <si>
    <t>289 d.23</t>
  </si>
  <si>
    <t>290 d.23</t>
  </si>
  <si>
    <t>291 d.23</t>
  </si>
  <si>
    <t>292 d.23</t>
  </si>
  <si>
    <t>293 d.23</t>
  </si>
  <si>
    <t>294 d.23</t>
  </si>
  <si>
    <t>295 d.23</t>
  </si>
  <si>
    <t>296 d.23</t>
  </si>
  <si>
    <t>297 d.24</t>
  </si>
  <si>
    <t>298 d.24</t>
  </si>
  <si>
    <t>299 d.24</t>
  </si>
  <si>
    <t>300 d.24</t>
  </si>
  <si>
    <t>301 d.24</t>
  </si>
  <si>
    <t>302 d.24</t>
  </si>
  <si>
    <t>303 d.24</t>
  </si>
  <si>
    <t>304 d.24</t>
  </si>
  <si>
    <t>305 d.24</t>
  </si>
  <si>
    <t>306 d.24</t>
  </si>
  <si>
    <t>307 d.24</t>
  </si>
  <si>
    <t>308 d.24</t>
  </si>
  <si>
    <t>309 d.24</t>
  </si>
  <si>
    <t>310 d.24</t>
  </si>
  <si>
    <t>311 d.25</t>
  </si>
  <si>
    <t>312 d.25</t>
  </si>
  <si>
    <t>313 d.25</t>
  </si>
  <si>
    <t>314 d.25</t>
  </si>
  <si>
    <t>315 d.25</t>
  </si>
  <si>
    <t>316 d.25</t>
  </si>
  <si>
    <t>317 d.25</t>
  </si>
  <si>
    <t>318 d.25</t>
  </si>
  <si>
    <t>319 d.25</t>
  </si>
  <si>
    <t>320 d.25</t>
  </si>
  <si>
    <t>321 d.25</t>
  </si>
  <si>
    <t>322 d.25</t>
  </si>
  <si>
    <t>323 d.25</t>
  </si>
  <si>
    <t>324 d.25</t>
  </si>
  <si>
    <t>325 d.26</t>
  </si>
  <si>
    <t>326 d.26</t>
  </si>
  <si>
    <t>327 d.26</t>
  </si>
  <si>
    <t>328 d.26</t>
  </si>
  <si>
    <t>329 d.26</t>
  </si>
  <si>
    <t>330 d.26</t>
  </si>
  <si>
    <t>331 d.26</t>
  </si>
  <si>
    <t>332 d.26</t>
  </si>
  <si>
    <t>333 d.26</t>
  </si>
  <si>
    <t>334 d.26</t>
  </si>
  <si>
    <t>335 d.26</t>
  </si>
  <si>
    <t>336 d.26</t>
  </si>
  <si>
    <t>337 d.26</t>
  </si>
  <si>
    <t>338 d.26</t>
  </si>
  <si>
    <t>339 d.27</t>
  </si>
  <si>
    <t>340 d.27</t>
  </si>
  <si>
    <t>341 d.27</t>
  </si>
  <si>
    <t>342 d.27</t>
  </si>
  <si>
    <t>343 d.27</t>
  </si>
  <si>
    <t>344 d.27</t>
  </si>
  <si>
    <t>345 d.27</t>
  </si>
  <si>
    <t>346 d.27</t>
  </si>
  <si>
    <t>347 d.27</t>
  </si>
  <si>
    <t>348 d.27</t>
  </si>
  <si>
    <t>349 d.27</t>
  </si>
  <si>
    <t>350 d.27</t>
  </si>
  <si>
    <t>351 d.27</t>
  </si>
  <si>
    <t>352 d.27</t>
  </si>
  <si>
    <t>353 d.28</t>
  </si>
  <si>
    <t>354 d.28</t>
  </si>
  <si>
    <t>355 d.28</t>
  </si>
  <si>
    <t>356 d.28</t>
  </si>
  <si>
    <t>357 d.28</t>
  </si>
  <si>
    <t>358 d.28</t>
  </si>
  <si>
    <t>359 d.28</t>
  </si>
  <si>
    <t>360 d.28</t>
  </si>
  <si>
    <t>361 d.28</t>
  </si>
  <si>
    <t>362 d.28</t>
  </si>
  <si>
    <t>363 d.28</t>
  </si>
  <si>
    <t>364 d.28</t>
  </si>
  <si>
    <t>365 d.28</t>
  </si>
  <si>
    <t>366 d.28</t>
  </si>
  <si>
    <t>367 d.29</t>
  </si>
  <si>
    <t>368 d.29</t>
  </si>
  <si>
    <t>369 d.29</t>
  </si>
  <si>
    <t>370 d.29</t>
  </si>
  <si>
    <t>371 d.29</t>
  </si>
  <si>
    <t>372 d.29</t>
  </si>
  <si>
    <t>373 d.29</t>
  </si>
  <si>
    <t>374 d.29</t>
  </si>
  <si>
    <t>375 d.29</t>
  </si>
  <si>
    <t>376 d.29</t>
  </si>
  <si>
    <t>377 d.29</t>
  </si>
  <si>
    <t>378 d.29</t>
  </si>
  <si>
    <t>379 d.30</t>
  </si>
  <si>
    <t>380 d.30</t>
  </si>
  <si>
    <t>381 d.30</t>
  </si>
  <si>
    <t>382 d.30</t>
  </si>
  <si>
    <t>383 d.30</t>
  </si>
  <si>
    <t>384 d.30</t>
  </si>
  <si>
    <t>385 d.30</t>
  </si>
  <si>
    <t>386 d.30</t>
  </si>
  <si>
    <t>387 d.30</t>
  </si>
  <si>
    <t>388 d.30</t>
  </si>
  <si>
    <t>389 d.30</t>
  </si>
  <si>
    <t>390 d.30</t>
  </si>
  <si>
    <t>391 d.31</t>
  </si>
  <si>
    <t>392 d.31</t>
  </si>
  <si>
    <t>393 d.31</t>
  </si>
  <si>
    <t>394 d.31</t>
  </si>
  <si>
    <t>395 d.31</t>
  </si>
  <si>
    <t>396 d.31</t>
  </si>
  <si>
    <t>397 d.31</t>
  </si>
  <si>
    <t>398 d.31</t>
  </si>
  <si>
    <t>399 d.31</t>
  </si>
  <si>
    <t>400 d.31</t>
  </si>
  <si>
    <t>401 d.31</t>
  </si>
  <si>
    <t>402 d.31</t>
  </si>
  <si>
    <t>403 d.31</t>
  </si>
  <si>
    <t>404 d.32</t>
  </si>
  <si>
    <t>405 d.32</t>
  </si>
  <si>
    <t>406 d.32</t>
  </si>
  <si>
    <t>407 d.32</t>
  </si>
  <si>
    <t>408 d.32</t>
  </si>
  <si>
    <t>409 d.32</t>
  </si>
  <si>
    <t>410 d.32</t>
  </si>
  <si>
    <t>411 d.32</t>
  </si>
  <si>
    <t>412 d.32</t>
  </si>
  <si>
    <t>413 d.32</t>
  </si>
  <si>
    <t>414 d.32</t>
  </si>
  <si>
    <t>415 d.32</t>
  </si>
  <si>
    <t>416 d.32</t>
  </si>
  <si>
    <t>417 d.32</t>
  </si>
  <si>
    <t>418 d.33</t>
  </si>
  <si>
    <t>419 d.33</t>
  </si>
  <si>
    <t>420 d.33</t>
  </si>
  <si>
    <t>421 d.33</t>
  </si>
  <si>
    <t>422 d.33</t>
  </si>
  <si>
    <t>423 d.33</t>
  </si>
  <si>
    <t>424 d.33</t>
  </si>
  <si>
    <t>425 d.33</t>
  </si>
  <si>
    <t>426 d.33</t>
  </si>
  <si>
    <t>427 d.33</t>
  </si>
  <si>
    <t>428 d.33</t>
  </si>
  <si>
    <t>43 d.3</t>
  </si>
  <si>
    <t>44 d.3</t>
  </si>
  <si>
    <t>45 d.3</t>
  </si>
  <si>
    <t>57 d.4</t>
  </si>
  <si>
    <t>58 d.4</t>
  </si>
  <si>
    <t>59 d.4</t>
  </si>
  <si>
    <t>60 d.4</t>
  </si>
  <si>
    <t>69 d.5</t>
  </si>
  <si>
    <t>70 d.5</t>
  </si>
  <si>
    <t>71 d.5</t>
  </si>
  <si>
    <t>72 d.5</t>
  </si>
  <si>
    <t>73 d.5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</si>
  <si>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</si>
  <si>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</si>
  <si>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</si>
  <si>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</si>
  <si>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</si>
  <si>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</si>
  <si>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</si>
  <si>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</si>
  <si>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</si>
  <si>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</si>
  <si>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</si>
  <si>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</si>
  <si>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</si>
  <si>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</si>
  <si>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</si>
  <si>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</si>
  <si>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</si>
  <si>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</si>
  <si>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</si>
  <si>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</si>
  <si>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</si>
  <si>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</si>
  <si>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BRANŻA ZASILANIE MAŁEJ ARCHITEKTURY</t>
  </si>
  <si>
    <t>RAZEM 4 Sieć i przyłącza wodociągowe oraz nawadnianie zieleni - zakres Miasta Poznań</t>
  </si>
  <si>
    <t>WYMAGANIA OGÓLNE - ZAKRES AQUANET</t>
  </si>
  <si>
    <t>Koszt dostosowania się do wymagań ogólnych i warunków umowy - zakres Aquanet</t>
  </si>
  <si>
    <t>Organizacja placu budowy i zaplecza budowy - zakres Aquanet</t>
  </si>
  <si>
    <t>Obsługa geodezyjna i laboratoryjna - zakres Aquanet</t>
  </si>
  <si>
    <t>Dokumentacja Powykonawcza - zakres Aquanet</t>
  </si>
  <si>
    <t>D.00.00.00
D-07.07.01
ST 01.00 
SST-01</t>
  </si>
  <si>
    <t>D.00.00.00
ST 02.00</t>
  </si>
  <si>
    <t>Wymagania ogólne - zakres MIASTA POZNAŃ</t>
  </si>
  <si>
    <t>Wymagania ogólne - zakres AQUANET</t>
  </si>
  <si>
    <t>WYMAGANIA OGÓLNE - MIASTO POZNAŃ</t>
  </si>
  <si>
    <t>Dokumentacja Powykonawcza - zakres Miasta Poznań</t>
  </si>
  <si>
    <t>VAT</t>
  </si>
  <si>
    <r>
      <t>Pielęgnacja zieleni (nasadzonej i przesadzonej) wykonywana po zakończeniu Kontraktu -</t>
    </r>
    <r>
      <rPr>
        <i/>
        <sz val="12"/>
        <color rgb="FFFF0000"/>
        <rFont val="Calibri"/>
        <family val="2"/>
        <charset val="238"/>
        <scheme val="minor"/>
      </rPr>
      <t xml:space="preserve"> łączna wartość pielęgnacji zieleni powinna stanowić w granicach 25%-40% wartości pozostałych robót z Działu Zieleni</t>
    </r>
  </si>
  <si>
    <t>RAZEM  Sieć kanalizacyjna - zakres Miasta Poznań</t>
  </si>
  <si>
    <t>Nr Poz.</t>
  </si>
  <si>
    <t>Sieci i przyłącza wodociągowe - zakres AQUANET</t>
  </si>
  <si>
    <t>Sieci i przyłącza wodociągowe oraz nawadnianie zieleni- zakres MIASTA POZNAŃ</t>
  </si>
  <si>
    <t>Wartość oferty (łącznie zakres MIASTA POZNAŃ i AQUANET)</t>
  </si>
  <si>
    <t>(łączne wynagrodzenie netto dla Poz. 12.1 Sieci i przyłącza wodociągowe - zakres Aquanet nie może przekroczyć 5% wynagrodzenia netto Poz. 12.2 Sieci i przyłącza wodociągowe oraz nawadnianie zieleni - zakres Miasta Poznań)</t>
  </si>
  <si>
    <t>(łączne wynagrodzenie netto dla Poz. 13.1 Sieć kanalizacyjna - zakres Aquanet nie może przekroczyć 5% wynagrodzenia netto Poz. 13.2 Sieć kanalizacyjna - zakres Miasta Poznań)</t>
  </si>
  <si>
    <r>
      <t xml:space="preserve">RAZEM Sieć i przyłącza wodociągowe - zakres Aquanet </t>
    </r>
    <r>
      <rPr>
        <i/>
        <sz val="12"/>
        <color rgb="FFFF0000"/>
        <rFont val="Calibri"/>
        <family val="2"/>
        <charset val="238"/>
        <scheme val="minor"/>
      </rPr>
      <t>(łączne wynagrodzenie netto dla tej pozycji nie może przekroczyć 5% wynagrodzenia netto pozycji Sieć i przyłącza wodociągowe oraz nawadnianie zieleni - zakres Miasta Poznań)</t>
    </r>
  </si>
  <si>
    <r>
      <t>RAZEM Sieć kanalizacyjna - zakres Aquanet</t>
    </r>
    <r>
      <rPr>
        <i/>
        <sz val="12"/>
        <color rgb="FFFF0000"/>
        <rFont val="Calibri"/>
        <family val="2"/>
        <charset val="238"/>
        <scheme val="minor"/>
      </rPr>
      <t xml:space="preserve"> (łączne wynagrodzenie netto dla tej pozycji nie może przekroczyć 5% wynagrodzenia netto pozycji Sieć kanalizacyjna - zakres Miasta Poznań)</t>
    </r>
  </si>
  <si>
    <t>5
d.1.1</t>
  </si>
  <si>
    <t>Mechaniczne rozbieranie podbudowy betonowej C35/45 w torowisku po zdjeciu szyn i nawierzchni drogowej</t>
  </si>
  <si>
    <t>18.1</t>
  </si>
  <si>
    <t>Zieleń - 5-letnia pielęgnacja</t>
  </si>
  <si>
    <t>(łączne wynagrodzenie netto dla Poz. 1.1 Wymagania ogólne - zakres Miasta Poznań nie może przekroczyć 7% łącznego wynagrodzenia netto dla zakresu Miasta Poznań (Poz. 0.1))</t>
  </si>
  <si>
    <t>0.2</t>
  </si>
  <si>
    <t>(łączne wynagrodzenie netto dla Poz. 1.2 Wymagania ogólne - zakres Aquanet nie może przekroczyć 5% wynagrodzenia netto dla zakresu Aquanet (Poz. 0.2))</t>
  </si>
  <si>
    <t>Razem Wymagania ogólne - zakres Aquanet</t>
  </si>
  <si>
    <t>Razem Wymagania ogólne - zakres Miasta Poznań</t>
  </si>
  <si>
    <t>Zieleń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</si>
</sst>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0.000"/>
    <numFmt numFmtId="165" formatCode="0.000"/>
    <numFmt numFmtId="166" formatCode="#\ ###\ ###\ ##0.00"/>
    <numFmt numFmtId="167" formatCode="0\.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2"/>
      <color theme="1"/>
      <name val="Calibri"/>
      <family val="2"/>
      <charset val="238"/>
    </font>
    <font>
      <vertAlign val="superscript"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sz val="10"/>
      <name val="Arial"/>
      <family val="2"/>
    </font>
    <font>
      <sz val="10"/>
      <name val="Mangal"/>
      <family val="2"/>
    </font>
    <font>
      <i/>
      <sz val="12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i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21" fillId="0" borderId="0"/>
    <xf numFmtId="0" fontId="24" fillId="0" borderId="0"/>
    <xf numFmtId="0" fontId="20" fillId="0" borderId="0"/>
    <xf numFmtId="0" fontId="25" fillId="0" borderId="0" applyNumberFormat="0" applyFill="0" applyBorder="0" applyAlignment="0" applyProtection="0"/>
    <xf numFmtId="0" fontId="20" fillId="0" borderId="0"/>
    <xf numFmtId="0" fontId="28" fillId="0" borderId="0"/>
    <xf numFmtId="0" fontId="29" fillId="0" borderId="0"/>
  </cellStyleXfs>
  <cellXfs count="44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4" fontId="7" fillId="0" borderId="1" xfId="2" applyFont="1" applyBorder="1" applyAlignment="1">
      <alignment horizontal="center" vertical="center"/>
    </xf>
    <xf numFmtId="44" fontId="8" fillId="6" borderId="1" xfId="2" applyFont="1" applyFill="1" applyBorder="1" applyAlignment="1">
      <alignment horizontal="center" vertical="center"/>
    </xf>
    <xf numFmtId="44" fontId="7" fillId="0" borderId="1" xfId="2" applyFont="1" applyBorder="1" applyAlignment="1">
      <alignment horizontal="center" vertical="center" wrapText="1"/>
    </xf>
    <xf numFmtId="44" fontId="8" fillId="5" borderId="1" xfId="0" applyNumberFormat="1" applyFont="1" applyFill="1" applyBorder="1" applyAlignment="1">
      <alignment vertical="center"/>
    </xf>
    <xf numFmtId="44" fontId="8" fillId="3" borderId="1" xfId="0" applyNumberFormat="1" applyFont="1" applyFill="1" applyBorder="1" applyAlignment="1">
      <alignment horizontal="right" vertical="center"/>
    </xf>
    <xf numFmtId="44" fontId="8" fillId="7" borderId="1" xfId="0" applyNumberFormat="1" applyFont="1" applyFill="1" applyBorder="1" applyAlignment="1">
      <alignment horizontal="right" vertical="center"/>
    </xf>
    <xf numFmtId="0" fontId="13" fillId="0" borderId="5" xfId="0" applyFont="1" applyBorder="1" applyAlignment="1">
      <alignment horizontal="center" vertical="center" wrapText="1"/>
    </xf>
    <xf numFmtId="44" fontId="13" fillId="0" borderId="1" xfId="0" applyNumberFormat="1" applyFont="1" applyBorder="1"/>
    <xf numFmtId="44" fontId="8" fillId="7" borderId="1" xfId="0" applyNumberFormat="1" applyFont="1" applyFill="1" applyBorder="1" applyAlignment="1">
      <alignment vertical="center"/>
    </xf>
    <xf numFmtId="44" fontId="8" fillId="7" borderId="1" xfId="0" applyNumberFormat="1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44" fontId="5" fillId="0" borderId="0" xfId="0" applyNumberFormat="1" applyFont="1"/>
    <xf numFmtId="49" fontId="15" fillId="0" borderId="1" xfId="0" applyNumberFormat="1" applyFont="1" applyBorder="1" applyAlignment="1">
      <alignment horizontal="right" vertical="top" wrapText="1" shrinkToFit="1" readingOrder="1"/>
    </xf>
    <xf numFmtId="49" fontId="15" fillId="0" borderId="1" xfId="0" applyNumberFormat="1" applyFont="1" applyBorder="1" applyAlignment="1">
      <alignment horizontal="center" vertical="top" wrapText="1" shrinkToFit="1" readingOrder="1"/>
    </xf>
    <xf numFmtId="0" fontId="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 shrinkToFit="1" readingOrder="1"/>
    </xf>
    <xf numFmtId="0" fontId="15" fillId="0" borderId="1" xfId="0" applyFont="1" applyBorder="1" applyAlignment="1">
      <alignment horizontal="left" vertical="top" wrapText="1" shrinkToFit="1" readingOrder="1"/>
    </xf>
    <xf numFmtId="0" fontId="12" fillId="0" borderId="0" xfId="0" applyFont="1"/>
    <xf numFmtId="49" fontId="5" fillId="0" borderId="0" xfId="0" applyNumberFormat="1" applyFont="1"/>
    <xf numFmtId="2" fontId="5" fillId="0" borderId="0" xfId="0" applyNumberFormat="1" applyFont="1"/>
    <xf numFmtId="165" fontId="5" fillId="0" borderId="0" xfId="0" applyNumberFormat="1" applyFont="1"/>
    <xf numFmtId="0" fontId="2" fillId="0" borderId="1" xfId="0" applyFont="1" applyBorder="1" applyAlignment="1">
      <alignment vertical="center" wrapText="1"/>
    </xf>
    <xf numFmtId="49" fontId="15" fillId="0" borderId="7" xfId="0" applyNumberFormat="1" applyFont="1" applyBorder="1" applyAlignment="1">
      <alignment horizontal="right" vertical="top" wrapText="1" shrinkToFit="1" readingOrder="1"/>
    </xf>
    <xf numFmtId="49" fontId="15" fillId="0" borderId="7" xfId="0" applyNumberFormat="1" applyFont="1" applyBorder="1" applyAlignment="1">
      <alignment horizontal="center" vertical="top" wrapText="1" shrinkToFit="1" readingOrder="1"/>
    </xf>
    <xf numFmtId="0" fontId="15" fillId="0" borderId="7" xfId="0" applyFont="1" applyBorder="1" applyAlignment="1">
      <alignment vertical="top" wrapText="1" shrinkToFit="1" readingOrder="1"/>
    </xf>
    <xf numFmtId="0" fontId="15" fillId="0" borderId="1" xfId="0" applyFont="1" applyBorder="1" applyAlignment="1">
      <alignment horizontal="right" vertical="top" wrapText="1" shrinkToFit="1" readingOrder="1"/>
    </xf>
    <xf numFmtId="0" fontId="15" fillId="0" borderId="1" xfId="0" applyFont="1" applyBorder="1" applyAlignment="1">
      <alignment horizontal="center" vertical="top" wrapText="1" shrinkToFit="1" readingOrder="1"/>
    </xf>
    <xf numFmtId="0" fontId="5" fillId="0" borderId="1" xfId="0" applyFont="1" applyBorder="1" applyAlignment="1">
      <alignment horizontal="right" vertical="top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44" fontId="18" fillId="0" borderId="1" xfId="2" applyFont="1" applyBorder="1" applyAlignment="1">
      <alignment horizontal="center" vertical="center"/>
    </xf>
    <xf numFmtId="44" fontId="18" fillId="0" borderId="1" xfId="2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44" fontId="18" fillId="0" borderId="1" xfId="2" applyFont="1" applyFill="1" applyBorder="1" applyAlignment="1">
      <alignment horizontal="center" vertical="center"/>
    </xf>
    <xf numFmtId="44" fontId="6" fillId="0" borderId="1" xfId="2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44" fontId="6" fillId="3" borderId="1" xfId="0" applyNumberFormat="1" applyFont="1" applyFill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top" wrapText="1" shrinkToFit="1" readingOrder="1"/>
    </xf>
    <xf numFmtId="2" fontId="15" fillId="0" borderId="1" xfId="0" applyNumberFormat="1" applyFont="1" applyBorder="1" applyAlignment="1">
      <alignment horizontal="center" vertical="top" wrapText="1" shrinkToFit="1" readingOrder="1"/>
    </xf>
    <xf numFmtId="44" fontId="6" fillId="0" borderId="1" xfId="2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164" fontId="15" fillId="0" borderId="1" xfId="0" applyNumberFormat="1" applyFont="1" applyBorder="1" applyAlignment="1">
      <alignment horizontal="center" vertical="top" wrapText="1" shrinkToFit="1" readingOrder="1"/>
    </xf>
    <xf numFmtId="44" fontId="18" fillId="0" borderId="1" xfId="2" applyFont="1" applyFill="1" applyBorder="1" applyAlignment="1">
      <alignment horizontal="center" vertical="center" wrapText="1"/>
    </xf>
    <xf numFmtId="0" fontId="20" fillId="0" borderId="1" xfId="3" applyBorder="1" applyAlignment="1">
      <alignment horizontal="center" vertical="center"/>
    </xf>
    <xf numFmtId="44" fontId="16" fillId="5" borderId="1" xfId="0" applyNumberFormat="1" applyFont="1" applyFill="1" applyBorder="1" applyAlignment="1">
      <alignment horizontal="center" vertical="center"/>
    </xf>
    <xf numFmtId="44" fontId="16" fillId="3" borderId="1" xfId="0" applyNumberFormat="1" applyFont="1" applyFill="1" applyBorder="1" applyAlignment="1">
      <alignment horizontal="center" vertical="center"/>
    </xf>
    <xf numFmtId="44" fontId="16" fillId="7" borderId="1" xfId="0" applyNumberFormat="1" applyFont="1" applyFill="1" applyBorder="1" applyAlignment="1">
      <alignment horizontal="center" vertical="center"/>
    </xf>
    <xf numFmtId="1" fontId="15" fillId="0" borderId="1" xfId="1" applyNumberFormat="1" applyFont="1" applyBorder="1" applyAlignment="1">
      <alignment horizontal="center" vertical="top" wrapText="1" shrinkToFit="1" readingOrder="1"/>
    </xf>
    <xf numFmtId="49" fontId="15" fillId="0" borderId="1" xfId="0" applyNumberFormat="1" applyFont="1" applyBorder="1" applyAlignment="1">
      <alignment horizontal="left" vertical="top" wrapText="1" shrinkToFit="1" readingOrder="1"/>
    </xf>
    <xf numFmtId="1" fontId="15" fillId="0" borderId="1" xfId="1" applyNumberFormat="1" applyFont="1" applyBorder="1" applyAlignment="1">
      <alignment horizontal="left" vertical="top" wrapText="1" shrinkToFit="1" readingOrder="1"/>
    </xf>
    <xf numFmtId="2" fontId="18" fillId="0" borderId="1" xfId="2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44" fontId="5" fillId="0" borderId="1" xfId="2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vertical="center"/>
    </xf>
    <xf numFmtId="44" fontId="6" fillId="3" borderId="1" xfId="2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1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right" vertical="top" wrapText="1" shrinkToFit="1" readingOrder="1"/>
    </xf>
    <xf numFmtId="0" fontId="14" fillId="0" borderId="1" xfId="0" applyFont="1" applyBorder="1" applyAlignment="1">
      <alignment horizontal="center" vertical="top" wrapText="1" shrinkToFit="1" readingOrder="1"/>
    </xf>
    <xf numFmtId="49" fontId="14" fillId="0" borderId="1" xfId="0" applyNumberFormat="1" applyFont="1" applyBorder="1" applyAlignment="1">
      <alignment horizontal="center" vertical="top" wrapText="1" shrinkToFit="1" readingOrder="1"/>
    </xf>
    <xf numFmtId="1" fontId="14" fillId="0" borderId="1" xfId="1" applyNumberFormat="1" applyFont="1" applyBorder="1" applyAlignment="1">
      <alignment horizontal="left" vertical="top" wrapText="1" shrinkToFit="1" readingOrder="1"/>
    </xf>
    <xf numFmtId="2" fontId="3" fillId="0" borderId="1" xfId="2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4" fontId="12" fillId="0" borderId="1" xfId="2" applyFont="1" applyBorder="1" applyAlignment="1">
      <alignment horizontal="center" vertical="center"/>
    </xf>
    <xf numFmtId="44" fontId="2" fillId="7" borderId="1" xfId="2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4" fontId="5" fillId="0" borderId="1" xfId="2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center"/>
    </xf>
    <xf numFmtId="0" fontId="19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27" fillId="8" borderId="1" xfId="0" applyFont="1" applyFill="1" applyBorder="1" applyAlignment="1">
      <alignment horizontal="center" vertical="center" wrapText="1"/>
    </xf>
    <xf numFmtId="44" fontId="17" fillId="0" borderId="1" xfId="2" applyFont="1" applyBorder="1" applyAlignment="1">
      <alignment horizontal="center" vertical="center"/>
    </xf>
    <xf numFmtId="2" fontId="17" fillId="0" borderId="1" xfId="2" applyNumberFormat="1" applyFont="1" applyBorder="1" applyAlignment="1">
      <alignment horizontal="center" vertical="center"/>
    </xf>
    <xf numFmtId="0" fontId="5" fillId="0" borderId="1" xfId="4" applyFont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vertical="center" wrapText="1"/>
    </xf>
    <xf numFmtId="2" fontId="26" fillId="7" borderId="1" xfId="0" applyNumberFormat="1" applyFont="1" applyFill="1" applyBorder="1" applyAlignment="1">
      <alignment horizontal="center" vertical="center"/>
    </xf>
    <xf numFmtId="44" fontId="27" fillId="7" borderId="1" xfId="0" applyNumberFormat="1" applyFont="1" applyFill="1" applyBorder="1" applyAlignment="1">
      <alignment horizontal="center" vertical="center"/>
    </xf>
    <xf numFmtId="44" fontId="27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2" fontId="27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44" fontId="27" fillId="0" borderId="0" xfId="0" applyNumberFormat="1" applyFont="1" applyAlignment="1">
      <alignment horizontal="center" vertical="center"/>
    </xf>
    <xf numFmtId="166" fontId="12" fillId="0" borderId="1" xfId="4" applyNumberFormat="1" applyFont="1" applyBorder="1" applyAlignment="1">
      <alignment vertical="center" wrapText="1"/>
    </xf>
    <xf numFmtId="2" fontId="19" fillId="0" borderId="0" xfId="0" applyNumberFormat="1" applyFont="1" applyAlignment="1">
      <alignment horizontal="center"/>
    </xf>
    <xf numFmtId="2" fontId="27" fillId="8" borderId="1" xfId="0" applyNumberFormat="1" applyFont="1" applyFill="1" applyBorder="1" applyAlignment="1">
      <alignment horizontal="center" vertical="center" wrapText="1"/>
    </xf>
    <xf numFmtId="44" fontId="19" fillId="0" borderId="1" xfId="2" applyFont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44" fontId="27" fillId="7" borderId="1" xfId="2" applyFont="1" applyFill="1" applyBorder="1" applyAlignment="1">
      <alignment horizontal="center" vertical="center" wrapText="1"/>
    </xf>
    <xf numFmtId="44" fontId="19" fillId="0" borderId="1" xfId="2" applyFont="1" applyFill="1" applyBorder="1" applyAlignment="1">
      <alignment horizontal="center" vertical="center"/>
    </xf>
    <xf numFmtId="44" fontId="17" fillId="0" borderId="6" xfId="0" applyNumberFormat="1" applyFont="1" applyBorder="1" applyAlignment="1">
      <alignment horizontal="center"/>
    </xf>
    <xf numFmtId="0" fontId="19" fillId="0" borderId="1" xfId="4" applyFont="1" applyBorder="1" applyAlignment="1">
      <alignment horizontal="center" vertical="center" wrapText="1"/>
    </xf>
    <xf numFmtId="2" fontId="19" fillId="0" borderId="1" xfId="4" applyNumberFormat="1" applyFont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166" fontId="17" fillId="0" borderId="1" xfId="4" applyNumberFormat="1" applyFont="1" applyBorder="1" applyAlignment="1">
      <alignment horizontal="center" vertical="center" wrapText="1"/>
    </xf>
    <xf numFmtId="2" fontId="17" fillId="0" borderId="1" xfId="4" applyNumberFormat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166" fontId="12" fillId="0" borderId="1" xfId="4" applyNumberFormat="1" applyFont="1" applyBorder="1" applyAlignment="1">
      <alignment horizontal="center" vertical="center" wrapText="1"/>
    </xf>
    <xf numFmtId="44" fontId="26" fillId="3" borderId="1" xfId="0" applyNumberFormat="1" applyFont="1" applyFill="1" applyBorder="1" applyAlignment="1">
      <alignment horizontal="center" vertical="center"/>
    </xf>
    <xf numFmtId="44" fontId="17" fillId="0" borderId="1" xfId="2" applyFont="1" applyFill="1" applyBorder="1" applyAlignment="1">
      <alignment horizontal="center" vertical="center"/>
    </xf>
    <xf numFmtId="44" fontId="26" fillId="3" borderId="4" xfId="0" applyNumberFormat="1" applyFont="1" applyFill="1" applyBorder="1" applyAlignment="1">
      <alignment horizontal="center" vertical="center"/>
    </xf>
    <xf numFmtId="2" fontId="19" fillId="0" borderId="1" xfId="2" applyNumberFormat="1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 wrapText="1"/>
    </xf>
    <xf numFmtId="0" fontId="12" fillId="0" borderId="1" xfId="4" applyFont="1" applyBorder="1" applyAlignment="1">
      <alignment vertical="center" wrapText="1"/>
    </xf>
    <xf numFmtId="0" fontId="17" fillId="0" borderId="1" xfId="4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1" fontId="14" fillId="8" borderId="1" xfId="0" applyNumberFormat="1" applyFont="1" applyFill="1" applyBorder="1" applyAlignment="1">
      <alignment horizontal="center" vertical="center" wrapText="1"/>
    </xf>
    <xf numFmtId="1" fontId="12" fillId="0" borderId="1" xfId="4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top" wrapText="1" shrinkToFit="1" readingOrder="1"/>
    </xf>
    <xf numFmtId="1" fontId="15" fillId="3" borderId="1" xfId="0" applyNumberFormat="1" applyFont="1" applyFill="1" applyBorder="1" applyAlignment="1">
      <alignment horizontal="center" vertical="center" wrapText="1"/>
    </xf>
    <xf numFmtId="1" fontId="15" fillId="8" borderId="1" xfId="0" applyNumberFormat="1" applyFont="1" applyFill="1" applyBorder="1" applyAlignment="1">
      <alignment horizontal="center" vertical="center" wrapText="1"/>
    </xf>
    <xf numFmtId="1" fontId="5" fillId="0" borderId="1" xfId="4" applyNumberFormat="1" applyFont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44" fontId="19" fillId="0" borderId="0" xfId="2" applyFont="1" applyAlignment="1">
      <alignment horizontal="center" vertical="center"/>
    </xf>
    <xf numFmtId="44" fontId="26" fillId="0" borderId="1" xfId="2" applyFont="1" applyBorder="1" applyAlignment="1">
      <alignment horizontal="center" vertical="center"/>
    </xf>
    <xf numFmtId="44" fontId="27" fillId="8" borderId="1" xfId="2" applyFont="1" applyFill="1" applyBorder="1" applyAlignment="1">
      <alignment horizontal="center" vertical="center" wrapText="1"/>
    </xf>
    <xf numFmtId="44" fontId="27" fillId="0" borderId="1" xfId="2" applyFont="1" applyBorder="1" applyAlignment="1">
      <alignment horizontal="center" vertical="center"/>
    </xf>
    <xf numFmtId="44" fontId="26" fillId="3" borderId="1" xfId="2" applyFont="1" applyFill="1" applyBorder="1" applyAlignment="1">
      <alignment horizontal="center" vertical="center"/>
    </xf>
    <xf numFmtId="44" fontId="27" fillId="7" borderId="1" xfId="2" applyFont="1" applyFill="1" applyBorder="1" applyAlignment="1">
      <alignment horizontal="center" vertical="center"/>
    </xf>
    <xf numFmtId="1" fontId="26" fillId="0" borderId="1" xfId="2" applyNumberFormat="1" applyFont="1" applyBorder="1" applyAlignment="1">
      <alignment horizontal="center" vertical="center"/>
    </xf>
    <xf numFmtId="1" fontId="15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2" fontId="26" fillId="9" borderId="1" xfId="0" applyNumberFormat="1" applyFont="1" applyFill="1" applyBorder="1" applyAlignment="1">
      <alignment horizontal="center" vertical="center" wrapText="1"/>
    </xf>
    <xf numFmtId="44" fontId="26" fillId="9" borderId="1" xfId="2" applyFont="1" applyFill="1" applyBorder="1" applyAlignment="1">
      <alignment horizontal="center" vertical="center"/>
    </xf>
    <xf numFmtId="44" fontId="26" fillId="9" borderId="1" xfId="0" applyNumberFormat="1" applyFont="1" applyFill="1" applyBorder="1" applyAlignment="1">
      <alignment horizontal="center" vertical="center"/>
    </xf>
    <xf numFmtId="1" fontId="5" fillId="10" borderId="1" xfId="4" applyNumberFormat="1" applyFont="1" applyFill="1" applyBorder="1" applyAlignment="1">
      <alignment horizontal="center" vertical="center" wrapText="1"/>
    </xf>
    <xf numFmtId="0" fontId="5" fillId="10" borderId="1" xfId="4" applyFont="1" applyFill="1" applyBorder="1" applyAlignment="1">
      <alignment vertical="center" wrapText="1"/>
    </xf>
    <xf numFmtId="0" fontId="19" fillId="10" borderId="1" xfId="4" applyFont="1" applyFill="1" applyBorder="1" applyAlignment="1">
      <alignment horizontal="center" vertical="center" wrapText="1"/>
    </xf>
    <xf numFmtId="2" fontId="19" fillId="10" borderId="1" xfId="4" applyNumberFormat="1" applyFont="1" applyFill="1" applyBorder="1" applyAlignment="1">
      <alignment horizontal="center" vertical="center" wrapText="1"/>
    </xf>
    <xf numFmtId="44" fontId="27" fillId="10" borderId="1" xfId="2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44" fontId="17" fillId="0" borderId="4" xfId="2" applyFont="1" applyBorder="1" applyAlignment="1">
      <alignment horizontal="center" vertical="center"/>
    </xf>
    <xf numFmtId="44" fontId="19" fillId="0" borderId="4" xfId="2" applyFont="1" applyBorder="1" applyAlignment="1">
      <alignment horizontal="center" vertical="center"/>
    </xf>
    <xf numFmtId="44" fontId="19" fillId="10" borderId="4" xfId="2" applyFont="1" applyFill="1" applyBorder="1" applyAlignment="1">
      <alignment horizontal="center" vertical="center"/>
    </xf>
    <xf numFmtId="0" fontId="5" fillId="0" borderId="9" xfId="0" applyFont="1" applyBorder="1"/>
    <xf numFmtId="0" fontId="12" fillId="0" borderId="9" xfId="0" applyFont="1" applyBorder="1"/>
    <xf numFmtId="44" fontId="26" fillId="0" borderId="9" xfId="0" applyNumberFormat="1" applyFont="1" applyBorder="1" applyAlignment="1">
      <alignment horizontal="center" vertical="center"/>
    </xf>
    <xf numFmtId="44" fontId="17" fillId="0" borderId="1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44" fontId="33" fillId="0" borderId="1" xfId="2" applyFont="1" applyBorder="1" applyAlignment="1">
      <alignment horizontal="center" vertical="center"/>
    </xf>
    <xf numFmtId="44" fontId="35" fillId="0" borderId="4" xfId="2" applyFont="1" applyBorder="1" applyAlignment="1">
      <alignment horizontal="center" vertical="center"/>
    </xf>
    <xf numFmtId="0" fontId="36" fillId="0" borderId="9" xfId="0" applyFont="1" applyBorder="1"/>
    <xf numFmtId="0" fontId="36" fillId="0" borderId="0" xfId="0" applyFont="1"/>
    <xf numFmtId="0" fontId="31" fillId="0" borderId="1" xfId="10" applyFont="1" applyBorder="1" applyAlignment="1">
      <alignment vertical="top" wrapText="1"/>
    </xf>
    <xf numFmtId="0" fontId="31" fillId="0" borderId="1" xfId="10" applyFont="1" applyBorder="1" applyAlignment="1">
      <alignment horizontal="center" vertical="top"/>
    </xf>
    <xf numFmtId="0" fontId="32" fillId="0" borderId="1" xfId="10" applyFont="1" applyBorder="1" applyAlignment="1">
      <alignment vertical="top" wrapText="1"/>
    </xf>
    <xf numFmtId="0" fontId="32" fillId="0" borderId="1" xfId="10" applyFont="1" applyBorder="1" applyAlignment="1">
      <alignment horizontal="center" vertical="top"/>
    </xf>
    <xf numFmtId="0" fontId="33" fillId="0" borderId="1" xfId="0" applyFont="1" applyBorder="1" applyAlignment="1">
      <alignment horizontal="center" vertical="center" wrapText="1"/>
    </xf>
    <xf numFmtId="44" fontId="33" fillId="0" borderId="1" xfId="2" applyFont="1" applyFill="1" applyBorder="1" applyAlignment="1">
      <alignment horizontal="center" vertical="center"/>
    </xf>
    <xf numFmtId="44" fontId="35" fillId="0" borderId="4" xfId="2" applyFont="1" applyFill="1" applyBorder="1" applyAlignment="1">
      <alignment horizontal="center" vertical="center"/>
    </xf>
    <xf numFmtId="0" fontId="32" fillId="0" borderId="1" xfId="10" applyFont="1" applyBorder="1" applyAlignment="1">
      <alignment horizontal="center"/>
    </xf>
    <xf numFmtId="165" fontId="32" fillId="0" borderId="1" xfId="10" applyNumberFormat="1" applyFont="1" applyBorder="1" applyAlignment="1">
      <alignment horizontal="center" vertical="top"/>
    </xf>
    <xf numFmtId="0" fontId="29" fillId="0" borderId="1" xfId="10" applyBorder="1" applyAlignment="1">
      <alignment horizontal="center"/>
    </xf>
    <xf numFmtId="167" fontId="32" fillId="0" borderId="1" xfId="10" applyNumberFormat="1" applyFont="1" applyBorder="1" applyAlignment="1">
      <alignment horizontal="center" vertical="top"/>
    </xf>
    <xf numFmtId="1" fontId="5" fillId="11" borderId="1" xfId="4" applyNumberFormat="1" applyFont="1" applyFill="1" applyBorder="1" applyAlignment="1">
      <alignment horizontal="center" vertical="center" wrapText="1"/>
    </xf>
    <xf numFmtId="0" fontId="19" fillId="11" borderId="1" xfId="4" applyFont="1" applyFill="1" applyBorder="1" applyAlignment="1">
      <alignment horizontal="center" vertical="center" wrapText="1"/>
    </xf>
    <xf numFmtId="2" fontId="19" fillId="11" borderId="1" xfId="4" applyNumberFormat="1" applyFont="1" applyFill="1" applyBorder="1" applyAlignment="1">
      <alignment horizontal="center" vertical="center" wrapText="1"/>
    </xf>
    <xf numFmtId="44" fontId="27" fillId="11" borderId="1" xfId="2" applyFont="1" applyFill="1" applyBorder="1" applyAlignment="1">
      <alignment horizontal="center" vertical="center"/>
    </xf>
    <xf numFmtId="44" fontId="27" fillId="11" borderId="4" xfId="2" applyFont="1" applyFill="1" applyBorder="1" applyAlignment="1">
      <alignment horizontal="center" vertical="center"/>
    </xf>
    <xf numFmtId="0" fontId="30" fillId="0" borderId="1" xfId="10" applyFont="1" applyBorder="1" applyAlignment="1">
      <alignment vertical="top" wrapText="1"/>
    </xf>
    <xf numFmtId="0" fontId="31" fillId="0" borderId="1" xfId="10" applyFont="1" applyBorder="1" applyAlignment="1">
      <alignment horizontal="center" vertical="top" wrapText="1"/>
    </xf>
    <xf numFmtId="0" fontId="5" fillId="10" borderId="1" xfId="4" applyFont="1" applyFill="1" applyBorder="1" applyAlignment="1">
      <alignment horizontal="center" vertical="center" wrapText="1"/>
    </xf>
    <xf numFmtId="0" fontId="5" fillId="11" borderId="1" xfId="4" applyFont="1" applyFill="1" applyBorder="1" applyAlignment="1">
      <alignment horizontal="center" vertical="center" wrapText="1"/>
    </xf>
    <xf numFmtId="44" fontId="0" fillId="0" borderId="0" xfId="2" applyFont="1"/>
    <xf numFmtId="49" fontId="0" fillId="0" borderId="0" xfId="0" applyNumberFormat="1"/>
    <xf numFmtId="44" fontId="0" fillId="12" borderId="1" xfId="2" applyFont="1" applyFill="1" applyBorder="1"/>
    <xf numFmtId="49" fontId="0" fillId="13" borderId="1" xfId="0" applyNumberFormat="1" applyFill="1" applyBorder="1"/>
    <xf numFmtId="0" fontId="0" fillId="13" borderId="1" xfId="0" applyFill="1" applyBorder="1"/>
    <xf numFmtId="44" fontId="0" fillId="13" borderId="1" xfId="2" applyFont="1" applyFill="1" applyBorder="1"/>
    <xf numFmtId="0" fontId="0" fillId="12" borderId="1" xfId="0" applyFill="1" applyBorder="1" applyAlignment="1">
      <alignment horizontal="left" indent="2"/>
    </xf>
    <xf numFmtId="0" fontId="0" fillId="13" borderId="1" xfId="0" applyFill="1" applyBorder="1" applyAlignment="1">
      <alignment horizontal="left" indent="2"/>
    </xf>
    <xf numFmtId="0" fontId="0" fillId="13" borderId="1" xfId="0" applyFill="1" applyBorder="1" applyAlignment="1">
      <alignment horizontal="left" indent="1"/>
    </xf>
    <xf numFmtId="49" fontId="0" fillId="13" borderId="1" xfId="0" applyNumberFormat="1" applyFill="1" applyBorder="1" applyAlignment="1">
      <alignment horizontal="left" indent="1"/>
    </xf>
    <xf numFmtId="49" fontId="0" fillId="12" borderId="1" xfId="0" applyNumberFormat="1" applyFill="1" applyBorder="1" applyAlignment="1">
      <alignment horizontal="left" indent="1"/>
    </xf>
    <xf numFmtId="49" fontId="37" fillId="14" borderId="1" xfId="0" applyNumberFormat="1" applyFont="1" applyFill="1" applyBorder="1"/>
    <xf numFmtId="0" fontId="37" fillId="14" borderId="1" xfId="0" applyFont="1" applyFill="1" applyBorder="1"/>
    <xf numFmtId="44" fontId="37" fillId="14" borderId="1" xfId="2" applyFont="1" applyFill="1" applyBorder="1"/>
    <xf numFmtId="44" fontId="37" fillId="0" borderId="1" xfId="2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23" fillId="7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44" fontId="6" fillId="0" borderId="0" xfId="0" applyNumberFormat="1" applyFont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2" fontId="2" fillId="8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5" fillId="0" borderId="0" xfId="0" applyFont="1" applyAlignment="1">
      <alignment horizontal="left" vertical="top" wrapText="1" shrinkToFit="1" readingOrder="1"/>
    </xf>
    <xf numFmtId="1" fontId="15" fillId="0" borderId="1" xfId="1" applyNumberFormat="1" applyFont="1" applyBorder="1" applyAlignment="1">
      <alignment horizontal="center" vertical="center" wrapText="1" shrinkToFit="1" readingOrder="1"/>
    </xf>
    <xf numFmtId="0" fontId="5" fillId="0" borderId="0" xfId="0" applyFont="1" applyAlignment="1">
      <alignment horizontal="center" vertical="center"/>
    </xf>
    <xf numFmtId="0" fontId="5" fillId="0" borderId="0" xfId="4" applyFont="1" applyAlignment="1">
      <alignment vertical="center" wrapText="1"/>
    </xf>
    <xf numFmtId="0" fontId="41" fillId="0" borderId="0" xfId="0" applyFont="1" applyAlignment="1">
      <alignment wrapText="1"/>
    </xf>
    <xf numFmtId="0" fontId="40" fillId="0" borderId="0" xfId="0" applyFont="1" applyAlignment="1">
      <alignment wrapText="1"/>
    </xf>
    <xf numFmtId="0" fontId="19" fillId="0" borderId="9" xfId="0" applyFont="1" applyBorder="1" applyAlignment="1">
      <alignment horizontal="center" vertical="center"/>
    </xf>
    <xf numFmtId="1" fontId="40" fillId="0" borderId="1" xfId="1" applyNumberFormat="1" applyFont="1" applyFill="1" applyBorder="1" applyAlignment="1">
      <alignment horizontal="left" vertical="top" wrapText="1" shrinkToFit="1" readingOrder="1"/>
    </xf>
    <xf numFmtId="1" fontId="40" fillId="0" borderId="1" xfId="1" applyNumberFormat="1" applyFont="1" applyBorder="1" applyAlignment="1">
      <alignment horizontal="left" vertical="top" wrapText="1" shrinkToFit="1" readingOrder="1"/>
    </xf>
    <xf numFmtId="0" fontId="5" fillId="0" borderId="0" xfId="0" applyFont="1" applyAlignment="1">
      <alignment horizontal="left" vertical="center" wrapText="1"/>
    </xf>
    <xf numFmtId="0" fontId="2" fillId="0" borderId="1" xfId="1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44" fontId="27" fillId="0" borderId="1" xfId="2" applyFont="1" applyFill="1" applyBorder="1" applyAlignment="1">
      <alignment horizontal="center" vertical="center"/>
    </xf>
    <xf numFmtId="44" fontId="17" fillId="0" borderId="4" xfId="2" applyFont="1" applyFill="1" applyBorder="1" applyAlignment="1">
      <alignment horizontal="center" vertical="center"/>
    </xf>
    <xf numFmtId="0" fontId="38" fillId="8" borderId="1" xfId="0" applyFont="1" applyFill="1" applyBorder="1" applyAlignment="1">
      <alignment horizontal="center" vertical="center" wrapText="1"/>
    </xf>
    <xf numFmtId="0" fontId="38" fillId="8" borderId="1" xfId="0" applyFont="1" applyFill="1" applyBorder="1" applyAlignment="1">
      <alignment horizontal="left" vertical="center" wrapText="1"/>
    </xf>
    <xf numFmtId="0" fontId="42" fillId="8" borderId="1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/>
    </xf>
    <xf numFmtId="0" fontId="40" fillId="0" borderId="1" xfId="0" applyFont="1" applyBorder="1" applyAlignment="1">
      <alignment horizontal="left" vertical="top" wrapText="1" shrinkToFit="1" readingOrder="1"/>
    </xf>
    <xf numFmtId="49" fontId="40" fillId="0" borderId="1" xfId="0" applyNumberFormat="1" applyFont="1" applyBorder="1" applyAlignment="1">
      <alignment horizontal="center" vertical="top" wrapText="1" shrinkToFit="1" readingOrder="1"/>
    </xf>
    <xf numFmtId="2" fontId="40" fillId="0" borderId="1" xfId="0" applyNumberFormat="1" applyFont="1" applyBorder="1" applyAlignment="1">
      <alignment horizontal="center" vertical="top" wrapText="1" shrinkToFit="1" readingOrder="1"/>
    </xf>
    <xf numFmtId="44" fontId="42" fillId="0" borderId="1" xfId="2" applyFont="1" applyFill="1" applyBorder="1" applyAlignment="1">
      <alignment horizontal="center" vertical="center"/>
    </xf>
    <xf numFmtId="44" fontId="39" fillId="0" borderId="1" xfId="2" applyFont="1" applyBorder="1" applyAlignment="1">
      <alignment horizontal="center" vertical="center"/>
    </xf>
    <xf numFmtId="44" fontId="42" fillId="0" borderId="1" xfId="2" applyFont="1" applyFill="1" applyBorder="1" applyAlignment="1">
      <alignment horizontal="center" vertical="center" wrapText="1"/>
    </xf>
    <xf numFmtId="0" fontId="38" fillId="7" borderId="1" xfId="0" applyFont="1" applyFill="1" applyBorder="1" applyAlignment="1">
      <alignment horizontal="center" vertical="center" wrapText="1"/>
    </xf>
    <xf numFmtId="0" fontId="43" fillId="7" borderId="1" xfId="0" applyFont="1" applyFill="1" applyBorder="1" applyAlignment="1">
      <alignment vertical="center" wrapText="1"/>
    </xf>
    <xf numFmtId="0" fontId="43" fillId="7" borderId="1" xfId="0" applyFont="1" applyFill="1" applyBorder="1" applyAlignment="1">
      <alignment horizontal="center" vertical="center"/>
    </xf>
    <xf numFmtId="0" fontId="42" fillId="7" borderId="1" xfId="0" applyFont="1" applyFill="1" applyBorder="1" applyAlignment="1">
      <alignment horizontal="center" vertical="center"/>
    </xf>
    <xf numFmtId="44" fontId="39" fillId="7" borderId="1" xfId="0" applyNumberFormat="1" applyFont="1" applyFill="1" applyBorder="1" applyAlignment="1">
      <alignment horizontal="center" vertical="center"/>
    </xf>
    <xf numFmtId="49" fontId="40" fillId="0" borderId="1" xfId="0" applyNumberFormat="1" applyFont="1" applyBorder="1" applyAlignment="1">
      <alignment horizontal="right" vertical="top" wrapText="1" shrinkToFit="1" readingOrder="1"/>
    </xf>
    <xf numFmtId="2" fontId="26" fillId="0" borderId="1" xfId="0" applyNumberFormat="1" applyFont="1" applyBorder="1" applyAlignment="1">
      <alignment horizontal="center" vertical="center" wrapText="1"/>
    </xf>
    <xf numFmtId="44" fontId="26" fillId="0" borderId="1" xfId="0" applyNumberFormat="1" applyFont="1" applyBorder="1" applyAlignment="1">
      <alignment horizontal="center" vertical="center"/>
    </xf>
    <xf numFmtId="0" fontId="15" fillId="8" borderId="1" xfId="0" applyFont="1" applyFill="1" applyBorder="1" applyAlignment="1">
      <alignment horizontal="left" vertical="center" wrapText="1"/>
    </xf>
    <xf numFmtId="44" fontId="27" fillId="8" borderId="1" xfId="2" applyFont="1" applyFill="1" applyBorder="1" applyAlignment="1">
      <alignment horizontal="center" vertical="center"/>
    </xf>
    <xf numFmtId="44" fontId="27" fillId="8" borderId="1" xfId="0" applyNumberFormat="1" applyFont="1" applyFill="1" applyBorder="1" applyAlignment="1">
      <alignment horizontal="center" vertical="center"/>
    </xf>
    <xf numFmtId="1" fontId="5" fillId="0" borderId="1" xfId="4" quotePrefix="1" applyNumberFormat="1" applyFont="1" applyBorder="1" applyAlignment="1">
      <alignment horizontal="center" vertical="center" wrapText="1"/>
    </xf>
    <xf numFmtId="4" fontId="26" fillId="0" borderId="1" xfId="2" applyNumberFormat="1" applyFont="1" applyFill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center" vertical="center"/>
    </xf>
    <xf numFmtId="44" fontId="43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12" fillId="0" borderId="1" xfId="4" quotePrefix="1" applyNumberFormat="1" applyFont="1" applyBorder="1" applyAlignment="1">
      <alignment horizontal="center" vertical="center" wrapText="1"/>
    </xf>
    <xf numFmtId="0" fontId="2" fillId="8" borderId="1" xfId="0" quotePrefix="1" applyFont="1" applyFill="1" applyBorder="1" applyAlignment="1">
      <alignment horizontal="center" vertical="center" wrapText="1"/>
    </xf>
    <xf numFmtId="16" fontId="2" fillId="8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38" fillId="8" borderId="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4" borderId="1" xfId="0" quotePrefix="1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8" fillId="6" borderId="1" xfId="0" quotePrefix="1" applyFont="1" applyFill="1" applyBorder="1" applyAlignment="1">
      <alignment horizontal="center" vertical="center" wrapText="1"/>
    </xf>
    <xf numFmtId="2" fontId="19" fillId="0" borderId="1" xfId="2" applyNumberFormat="1" applyFont="1" applyFill="1" applyBorder="1" applyAlignment="1">
      <alignment horizontal="center" vertical="center"/>
    </xf>
    <xf numFmtId="0" fontId="45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1" applyNumberFormat="1" applyFont="1" applyFill="1" applyBorder="1" applyAlignment="1">
      <alignment horizontal="center" vertical="top" wrapText="1" shrinkToFit="1" readingOrder="1"/>
    </xf>
    <xf numFmtId="0" fontId="37" fillId="12" borderId="1" xfId="0" applyFont="1" applyFill="1" applyBorder="1"/>
    <xf numFmtId="44" fontId="37" fillId="12" borderId="1" xfId="2" applyFont="1" applyFill="1" applyBorder="1"/>
    <xf numFmtId="0" fontId="37" fillId="13" borderId="1" xfId="0" applyFont="1" applyFill="1" applyBorder="1"/>
    <xf numFmtId="44" fontId="37" fillId="13" borderId="1" xfId="2" applyFont="1" applyFill="1" applyBorder="1"/>
    <xf numFmtId="49" fontId="37" fillId="12" borderId="1" xfId="0" applyNumberFormat="1" applyFont="1" applyFill="1" applyBorder="1" applyAlignment="1">
      <alignment horizontal="center" vertical="center"/>
    </xf>
    <xf numFmtId="49" fontId="37" fillId="13" borderId="1" xfId="0" applyNumberFormat="1" applyFont="1" applyFill="1" applyBorder="1" applyAlignment="1">
      <alignment horizontal="center" vertical="center"/>
    </xf>
    <xf numFmtId="44" fontId="46" fillId="13" borderId="1" xfId="2" applyFont="1" applyFill="1" applyBorder="1"/>
    <xf numFmtId="44" fontId="46" fillId="0" borderId="0" xfId="2" applyFont="1" applyFill="1" applyBorder="1"/>
    <xf numFmtId="44" fontId="0" fillId="0" borderId="0" xfId="2" applyFont="1" applyFill="1" applyBorder="1"/>
    <xf numFmtId="1" fontId="15" fillId="15" borderId="1" xfId="0" applyNumberFormat="1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left" vertical="center" wrapText="1"/>
    </xf>
    <xf numFmtId="0" fontId="26" fillId="15" borderId="1" xfId="0" applyFont="1" applyFill="1" applyBorder="1" applyAlignment="1">
      <alignment horizontal="center" vertical="center"/>
    </xf>
    <xf numFmtId="2" fontId="26" fillId="15" borderId="1" xfId="0" applyNumberFormat="1" applyFont="1" applyFill="1" applyBorder="1" applyAlignment="1">
      <alignment horizontal="center" vertical="center" wrapText="1"/>
    </xf>
    <xf numFmtId="44" fontId="26" fillId="15" borderId="1" xfId="2" applyFont="1" applyFill="1" applyBorder="1" applyAlignment="1">
      <alignment horizontal="center" vertical="center"/>
    </xf>
    <xf numFmtId="44" fontId="26" fillId="15" borderId="1" xfId="0" applyNumberFormat="1" applyFont="1" applyFill="1" applyBorder="1" applyAlignment="1">
      <alignment horizontal="center" vertical="center"/>
    </xf>
    <xf numFmtId="1" fontId="15" fillId="16" borderId="1" xfId="0" applyNumberFormat="1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left" vertical="center" wrapText="1"/>
    </xf>
    <xf numFmtId="0" fontId="26" fillId="16" borderId="1" xfId="0" applyFont="1" applyFill="1" applyBorder="1" applyAlignment="1">
      <alignment horizontal="center" vertical="center"/>
    </xf>
    <xf numFmtId="2" fontId="26" fillId="16" borderId="1" xfId="0" applyNumberFormat="1" applyFont="1" applyFill="1" applyBorder="1" applyAlignment="1">
      <alignment horizontal="center" vertical="center" wrapText="1"/>
    </xf>
    <xf numFmtId="44" fontId="26" fillId="16" borderId="1" xfId="2" applyFont="1" applyFill="1" applyBorder="1" applyAlignment="1">
      <alignment horizontal="center" vertical="center"/>
    </xf>
    <xf numFmtId="44" fontId="26" fillId="16" borderId="1" xfId="0" applyNumberFormat="1" applyFont="1" applyFill="1" applyBorder="1" applyAlignment="1">
      <alignment horizontal="center" vertical="center"/>
    </xf>
    <xf numFmtId="1" fontId="15" fillId="17" borderId="1" xfId="0" applyNumberFormat="1" applyFont="1" applyFill="1" applyBorder="1" applyAlignment="1">
      <alignment horizontal="center" vertical="center" wrapText="1"/>
    </xf>
    <xf numFmtId="0" fontId="14" fillId="17" borderId="1" xfId="0" applyFont="1" applyFill="1" applyBorder="1" applyAlignment="1">
      <alignment horizontal="center" vertical="center" wrapText="1"/>
    </xf>
    <xf numFmtId="0" fontId="15" fillId="17" borderId="1" xfId="0" applyFont="1" applyFill="1" applyBorder="1" applyAlignment="1">
      <alignment vertical="center" wrapText="1"/>
    </xf>
    <xf numFmtId="0" fontId="26" fillId="17" borderId="1" xfId="0" applyFont="1" applyFill="1" applyBorder="1" applyAlignment="1">
      <alignment horizontal="center" vertical="center"/>
    </xf>
    <xf numFmtId="2" fontId="26" fillId="17" borderId="1" xfId="0" applyNumberFormat="1" applyFont="1" applyFill="1" applyBorder="1" applyAlignment="1">
      <alignment horizontal="center" vertical="center"/>
    </xf>
    <xf numFmtId="44" fontId="27" fillId="17" borderId="1" xfId="2" applyFont="1" applyFill="1" applyBorder="1" applyAlignment="1">
      <alignment horizontal="center" vertical="center"/>
    </xf>
    <xf numFmtId="44" fontId="27" fillId="17" borderId="1" xfId="2" applyFont="1" applyFill="1" applyBorder="1" applyAlignment="1">
      <alignment horizontal="center" vertical="center" wrapText="1"/>
    </xf>
    <xf numFmtId="0" fontId="15" fillId="17" borderId="1" xfId="0" applyFont="1" applyFill="1" applyBorder="1" applyAlignment="1">
      <alignment horizontal="center" vertical="center" wrapText="1"/>
    </xf>
    <xf numFmtId="0" fontId="15" fillId="17" borderId="1" xfId="0" applyFont="1" applyFill="1" applyBorder="1" applyAlignment="1">
      <alignment horizontal="left" vertical="center" wrapText="1"/>
    </xf>
    <xf numFmtId="2" fontId="26" fillId="17" borderId="1" xfId="0" applyNumberFormat="1" applyFont="1" applyFill="1" applyBorder="1" applyAlignment="1">
      <alignment horizontal="center" vertical="center" wrapText="1"/>
    </xf>
    <xf numFmtId="44" fontId="26" fillId="17" borderId="1" xfId="2" applyFont="1" applyFill="1" applyBorder="1" applyAlignment="1">
      <alignment horizontal="center" vertical="center"/>
    </xf>
    <xf numFmtId="44" fontId="26" fillId="17" borderId="1" xfId="0" applyNumberFormat="1" applyFont="1" applyFill="1" applyBorder="1" applyAlignment="1">
      <alignment horizontal="center" vertical="center"/>
    </xf>
    <xf numFmtId="0" fontId="14" fillId="16" borderId="1" xfId="0" applyFont="1" applyFill="1" applyBorder="1" applyAlignment="1">
      <alignment horizontal="center" vertical="center" wrapText="1"/>
    </xf>
    <xf numFmtId="0" fontId="14" fillId="16" borderId="1" xfId="0" applyFont="1" applyFill="1" applyBorder="1" applyAlignment="1">
      <alignment horizontal="left" vertical="center" wrapText="1"/>
    </xf>
    <xf numFmtId="0" fontId="27" fillId="16" borderId="1" xfId="0" applyFont="1" applyFill="1" applyBorder="1" applyAlignment="1">
      <alignment horizontal="center" vertical="center" wrapText="1"/>
    </xf>
    <xf numFmtId="2" fontId="27" fillId="16" borderId="1" xfId="0" applyNumberFormat="1" applyFont="1" applyFill="1" applyBorder="1" applyAlignment="1">
      <alignment horizontal="center" vertical="center" wrapText="1"/>
    </xf>
    <xf numFmtId="44" fontId="27" fillId="16" borderId="1" xfId="2" applyFont="1" applyFill="1" applyBorder="1" applyAlignment="1">
      <alignment horizontal="center" vertical="center" wrapText="1"/>
    </xf>
    <xf numFmtId="44" fontId="27" fillId="17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15" fillId="13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/>
    </xf>
    <xf numFmtId="0" fontId="15" fillId="13" borderId="1" xfId="0" applyFont="1" applyFill="1" applyBorder="1" applyAlignment="1">
      <alignment vertical="center" wrapText="1"/>
    </xf>
    <xf numFmtId="0" fontId="26" fillId="13" borderId="1" xfId="0" applyFont="1" applyFill="1" applyBorder="1" applyAlignment="1">
      <alignment horizontal="center" vertical="center" wrapText="1"/>
    </xf>
    <xf numFmtId="0" fontId="26" fillId="13" borderId="1" xfId="0" applyFont="1" applyFill="1" applyBorder="1" applyAlignment="1">
      <alignment horizontal="center" vertical="center"/>
    </xf>
    <xf numFmtId="44" fontId="43" fillId="13" borderId="1" xfId="2" applyFont="1" applyFill="1" applyBorder="1" applyAlignment="1">
      <alignment horizontal="center" vertical="center"/>
    </xf>
    <xf numFmtId="16" fontId="7" fillId="0" borderId="1" xfId="0" quotePrefix="1" applyNumberFormat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2" fillId="16" borderId="1" xfId="0" applyFont="1" applyFill="1" applyBorder="1" applyAlignment="1">
      <alignment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/>
    </xf>
    <xf numFmtId="0" fontId="5" fillId="16" borderId="1" xfId="4" applyFont="1" applyFill="1" applyBorder="1" applyAlignment="1">
      <alignment horizontal="center" vertical="center" wrapText="1"/>
    </xf>
    <xf numFmtId="0" fontId="43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/>
    </xf>
    <xf numFmtId="44" fontId="43" fillId="16" borderId="1" xfId="2" applyFont="1" applyFill="1" applyBorder="1" applyAlignment="1">
      <alignment horizontal="center" vertical="center"/>
    </xf>
    <xf numFmtId="0" fontId="46" fillId="13" borderId="1" xfId="0" applyFont="1" applyFill="1" applyBorder="1" applyAlignment="1">
      <alignment horizontal="left" indent="2"/>
    </xf>
    <xf numFmtId="0" fontId="47" fillId="0" borderId="0" xfId="0" applyFont="1"/>
    <xf numFmtId="44" fontId="49" fillId="0" borderId="0" xfId="2" applyFont="1" applyFill="1" applyBorder="1"/>
    <xf numFmtId="44" fontId="0" fillId="13" borderId="1" xfId="2" applyFont="1" applyFill="1" applyBorder="1" applyAlignment="1">
      <alignment vertical="center"/>
    </xf>
    <xf numFmtId="49" fontId="0" fillId="13" borderId="1" xfId="0" applyNumberFormat="1" applyFill="1" applyBorder="1" applyAlignment="1">
      <alignment horizontal="left" vertical="center" indent="1"/>
    </xf>
    <xf numFmtId="44" fontId="50" fillId="0" borderId="0" xfId="2" applyFont="1" applyFill="1" applyBorder="1"/>
    <xf numFmtId="49" fontId="37" fillId="0" borderId="1" xfId="0" applyNumberFormat="1" applyFont="1" applyBorder="1" applyAlignment="1">
      <alignment horizontal="center"/>
    </xf>
    <xf numFmtId="0" fontId="0" fillId="13" borderId="1" xfId="0" applyFill="1" applyBorder="1" applyAlignment="1">
      <alignment horizontal="left" vertical="center" wrapText="1" indent="2"/>
    </xf>
    <xf numFmtId="9" fontId="37" fillId="14" borderId="1" xfId="2" applyNumberFormat="1" applyFont="1" applyFill="1" applyBorder="1" applyAlignment="1">
      <alignment horizontal="center"/>
    </xf>
    <xf numFmtId="9" fontId="37" fillId="13" borderId="1" xfId="2" applyNumberFormat="1" applyFont="1" applyFill="1" applyBorder="1" applyAlignment="1">
      <alignment horizontal="center"/>
    </xf>
    <xf numFmtId="9" fontId="37" fillId="12" borderId="1" xfId="2" applyNumberFormat="1" applyFont="1" applyFill="1" applyBorder="1" applyAlignment="1">
      <alignment horizontal="center"/>
    </xf>
    <xf numFmtId="0" fontId="27" fillId="0" borderId="6" xfId="0" applyFont="1" applyBorder="1" applyAlignment="1">
      <alignment horizontal="center" vertical="center"/>
    </xf>
    <xf numFmtId="49" fontId="0" fillId="13" borderId="1" xfId="0" quotePrefix="1" applyNumberFormat="1" applyFill="1" applyBorder="1" applyAlignment="1">
      <alignment vertical="top"/>
    </xf>
    <xf numFmtId="0" fontId="2" fillId="1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quotePrefix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/>
    </xf>
    <xf numFmtId="44" fontId="27" fillId="0" borderId="1" xfId="2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44" fontId="27" fillId="0" borderId="2" xfId="2" applyFont="1" applyBorder="1" applyAlignment="1">
      <alignment horizontal="center" vertical="center"/>
    </xf>
    <xf numFmtId="44" fontId="27" fillId="0" borderId="10" xfId="2" applyFont="1" applyBorder="1" applyAlignment="1">
      <alignment horizontal="center" vertical="center"/>
    </xf>
    <xf numFmtId="44" fontId="27" fillId="0" borderId="3" xfId="2" applyFont="1" applyBorder="1" applyAlignment="1">
      <alignment horizontal="center" vertical="center"/>
    </xf>
  </cellXfs>
  <cellStyles count="11">
    <cellStyle name="40% - akcent 1 12" xfId="9" xr:uid="{2E020F08-A8F2-4EED-B2D5-D28613253D32}"/>
    <cellStyle name="Dziesiętny" xfId="1" builtinId="3"/>
    <cellStyle name="Excel Built-in Normal" xfId="7" xr:uid="{AF68FFCD-2D34-4D20-846D-7747AD241BF5}"/>
    <cellStyle name="Normalny" xfId="0" builtinId="0"/>
    <cellStyle name="Normalny 2" xfId="3" xr:uid="{16B07E83-E12F-4963-AFF7-7398B690CCA0}"/>
    <cellStyle name="Normalny 2 2 2" xfId="6" xr:uid="{49D1ADB0-F017-4364-95C4-E167EC008461}"/>
    <cellStyle name="Normalny 3" xfId="4" xr:uid="{7301A4AB-EC33-4E3F-904A-5AFFEECADE03}"/>
    <cellStyle name="Normalny 4" xfId="5" xr:uid="{E7D5E5D0-7D8C-4AAD-8DAE-1FECE6C9BE71}"/>
    <cellStyle name="Normalny 5" xfId="8" xr:uid="{0AB11DB6-C582-4478-A3AD-1BA862F11A84}"/>
    <cellStyle name="Normalny 8" xfId="10" xr:uid="{54697131-DD99-4FC2-BC3E-79A3F62BBBEA}"/>
    <cellStyle name="Walutowy" xfId="2" builtinId="4"/>
  </cellStyles>
  <dxfs count="0"/>
  <tableStyles count="0" defaultTableStyle="TableStyleMedium2" defaultPivotStyle="PivotStyleLight16"/>
  <colors>
    <mruColors>
      <color rgb="FF7693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93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18.xml"/><Relationship Id="rId63" Type="http://schemas.openxmlformats.org/officeDocument/2006/relationships/externalLink" Target="externalLinks/externalLink39.xml"/><Relationship Id="rId84" Type="http://schemas.openxmlformats.org/officeDocument/2006/relationships/externalLink" Target="externalLinks/externalLink60.xml"/><Relationship Id="rId138" Type="http://schemas.openxmlformats.org/officeDocument/2006/relationships/externalLink" Target="externalLinks/externalLink114.xml"/><Relationship Id="rId159" Type="http://schemas.openxmlformats.org/officeDocument/2006/relationships/externalLink" Target="externalLinks/externalLink135.xml"/><Relationship Id="rId170" Type="http://schemas.openxmlformats.org/officeDocument/2006/relationships/externalLink" Target="externalLinks/externalLink146.xml"/><Relationship Id="rId107" Type="http://schemas.openxmlformats.org/officeDocument/2006/relationships/externalLink" Target="externalLinks/externalLink83.xml"/><Relationship Id="rId11" Type="http://schemas.openxmlformats.org/officeDocument/2006/relationships/worksheet" Target="worksheets/sheet11.xml"/><Relationship Id="rId32" Type="http://schemas.openxmlformats.org/officeDocument/2006/relationships/externalLink" Target="externalLinks/externalLink8.xml"/><Relationship Id="rId53" Type="http://schemas.openxmlformats.org/officeDocument/2006/relationships/externalLink" Target="externalLinks/externalLink29.xml"/><Relationship Id="rId74" Type="http://schemas.openxmlformats.org/officeDocument/2006/relationships/externalLink" Target="externalLinks/externalLink50.xml"/><Relationship Id="rId128" Type="http://schemas.openxmlformats.org/officeDocument/2006/relationships/externalLink" Target="externalLinks/externalLink104.xml"/><Relationship Id="rId149" Type="http://schemas.openxmlformats.org/officeDocument/2006/relationships/externalLink" Target="externalLinks/externalLink125.xml"/><Relationship Id="rId5" Type="http://schemas.openxmlformats.org/officeDocument/2006/relationships/worksheet" Target="worksheets/sheet5.xml"/><Relationship Id="rId95" Type="http://schemas.openxmlformats.org/officeDocument/2006/relationships/externalLink" Target="externalLinks/externalLink71.xml"/><Relationship Id="rId160" Type="http://schemas.openxmlformats.org/officeDocument/2006/relationships/externalLink" Target="externalLinks/externalLink136.xml"/><Relationship Id="rId22" Type="http://schemas.openxmlformats.org/officeDocument/2006/relationships/worksheet" Target="worksheets/sheet22.xml"/><Relationship Id="rId43" Type="http://schemas.openxmlformats.org/officeDocument/2006/relationships/externalLink" Target="externalLinks/externalLink19.xml"/><Relationship Id="rId64" Type="http://schemas.openxmlformats.org/officeDocument/2006/relationships/externalLink" Target="externalLinks/externalLink40.xml"/><Relationship Id="rId118" Type="http://schemas.openxmlformats.org/officeDocument/2006/relationships/externalLink" Target="externalLinks/externalLink94.xml"/><Relationship Id="rId139" Type="http://schemas.openxmlformats.org/officeDocument/2006/relationships/externalLink" Target="externalLinks/externalLink115.xml"/><Relationship Id="rId85" Type="http://schemas.openxmlformats.org/officeDocument/2006/relationships/externalLink" Target="externalLinks/externalLink61.xml"/><Relationship Id="rId150" Type="http://schemas.openxmlformats.org/officeDocument/2006/relationships/externalLink" Target="externalLinks/externalLink126.xml"/><Relationship Id="rId171" Type="http://schemas.openxmlformats.org/officeDocument/2006/relationships/externalLink" Target="externalLinks/externalLink147.xml"/><Relationship Id="rId12" Type="http://schemas.openxmlformats.org/officeDocument/2006/relationships/worksheet" Target="worksheets/sheet12.xml"/><Relationship Id="rId33" Type="http://schemas.openxmlformats.org/officeDocument/2006/relationships/externalLink" Target="externalLinks/externalLink9.xml"/><Relationship Id="rId108" Type="http://schemas.openxmlformats.org/officeDocument/2006/relationships/externalLink" Target="externalLinks/externalLink84.xml"/><Relationship Id="rId129" Type="http://schemas.openxmlformats.org/officeDocument/2006/relationships/externalLink" Target="externalLinks/externalLink105.xml"/><Relationship Id="rId54" Type="http://schemas.openxmlformats.org/officeDocument/2006/relationships/externalLink" Target="externalLinks/externalLink30.xml"/><Relationship Id="rId75" Type="http://schemas.openxmlformats.org/officeDocument/2006/relationships/externalLink" Target="externalLinks/externalLink51.xml"/><Relationship Id="rId96" Type="http://schemas.openxmlformats.org/officeDocument/2006/relationships/externalLink" Target="externalLinks/externalLink72.xml"/><Relationship Id="rId140" Type="http://schemas.openxmlformats.org/officeDocument/2006/relationships/externalLink" Target="externalLinks/externalLink116.xml"/><Relationship Id="rId161" Type="http://schemas.openxmlformats.org/officeDocument/2006/relationships/externalLink" Target="externalLinks/externalLink137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49" Type="http://schemas.openxmlformats.org/officeDocument/2006/relationships/externalLink" Target="externalLinks/externalLink25.xml"/><Relationship Id="rId114" Type="http://schemas.openxmlformats.org/officeDocument/2006/relationships/externalLink" Target="externalLinks/externalLink90.xml"/><Relationship Id="rId119" Type="http://schemas.openxmlformats.org/officeDocument/2006/relationships/externalLink" Target="externalLinks/externalLink95.xml"/><Relationship Id="rId44" Type="http://schemas.openxmlformats.org/officeDocument/2006/relationships/externalLink" Target="externalLinks/externalLink20.xml"/><Relationship Id="rId60" Type="http://schemas.openxmlformats.org/officeDocument/2006/relationships/externalLink" Target="externalLinks/externalLink36.xml"/><Relationship Id="rId65" Type="http://schemas.openxmlformats.org/officeDocument/2006/relationships/externalLink" Target="externalLinks/externalLink41.xml"/><Relationship Id="rId81" Type="http://schemas.openxmlformats.org/officeDocument/2006/relationships/externalLink" Target="externalLinks/externalLink57.xml"/><Relationship Id="rId86" Type="http://schemas.openxmlformats.org/officeDocument/2006/relationships/externalLink" Target="externalLinks/externalLink62.xml"/><Relationship Id="rId130" Type="http://schemas.openxmlformats.org/officeDocument/2006/relationships/externalLink" Target="externalLinks/externalLink106.xml"/><Relationship Id="rId135" Type="http://schemas.openxmlformats.org/officeDocument/2006/relationships/externalLink" Target="externalLinks/externalLink111.xml"/><Relationship Id="rId151" Type="http://schemas.openxmlformats.org/officeDocument/2006/relationships/externalLink" Target="externalLinks/externalLink127.xml"/><Relationship Id="rId156" Type="http://schemas.openxmlformats.org/officeDocument/2006/relationships/externalLink" Target="externalLinks/externalLink132.xml"/><Relationship Id="rId177" Type="http://schemas.openxmlformats.org/officeDocument/2006/relationships/calcChain" Target="calcChain.xml"/><Relationship Id="rId172" Type="http://schemas.openxmlformats.org/officeDocument/2006/relationships/externalLink" Target="externalLinks/externalLink14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5.xml"/><Relationship Id="rId109" Type="http://schemas.openxmlformats.org/officeDocument/2006/relationships/externalLink" Target="externalLinks/externalLink85.xml"/><Relationship Id="rId34" Type="http://schemas.openxmlformats.org/officeDocument/2006/relationships/externalLink" Target="externalLinks/externalLink10.xml"/><Relationship Id="rId50" Type="http://schemas.openxmlformats.org/officeDocument/2006/relationships/externalLink" Target="externalLinks/externalLink26.xml"/><Relationship Id="rId55" Type="http://schemas.openxmlformats.org/officeDocument/2006/relationships/externalLink" Target="externalLinks/externalLink31.xml"/><Relationship Id="rId76" Type="http://schemas.openxmlformats.org/officeDocument/2006/relationships/externalLink" Target="externalLinks/externalLink52.xml"/><Relationship Id="rId97" Type="http://schemas.openxmlformats.org/officeDocument/2006/relationships/externalLink" Target="externalLinks/externalLink73.xml"/><Relationship Id="rId104" Type="http://schemas.openxmlformats.org/officeDocument/2006/relationships/externalLink" Target="externalLinks/externalLink80.xml"/><Relationship Id="rId120" Type="http://schemas.openxmlformats.org/officeDocument/2006/relationships/externalLink" Target="externalLinks/externalLink96.xml"/><Relationship Id="rId125" Type="http://schemas.openxmlformats.org/officeDocument/2006/relationships/externalLink" Target="externalLinks/externalLink101.xml"/><Relationship Id="rId141" Type="http://schemas.openxmlformats.org/officeDocument/2006/relationships/externalLink" Target="externalLinks/externalLink117.xml"/><Relationship Id="rId146" Type="http://schemas.openxmlformats.org/officeDocument/2006/relationships/externalLink" Target="externalLinks/externalLink122.xml"/><Relationship Id="rId167" Type="http://schemas.openxmlformats.org/officeDocument/2006/relationships/externalLink" Target="externalLinks/externalLink143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47.xml"/><Relationship Id="rId92" Type="http://schemas.openxmlformats.org/officeDocument/2006/relationships/externalLink" Target="externalLinks/externalLink68.xml"/><Relationship Id="rId162" Type="http://schemas.openxmlformats.org/officeDocument/2006/relationships/externalLink" Target="externalLinks/externalLink138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5.xml"/><Relationship Id="rId24" Type="http://schemas.openxmlformats.org/officeDocument/2006/relationships/worksheet" Target="worksheets/sheet24.xml"/><Relationship Id="rId40" Type="http://schemas.openxmlformats.org/officeDocument/2006/relationships/externalLink" Target="externalLinks/externalLink16.xml"/><Relationship Id="rId45" Type="http://schemas.openxmlformats.org/officeDocument/2006/relationships/externalLink" Target="externalLinks/externalLink21.xml"/><Relationship Id="rId66" Type="http://schemas.openxmlformats.org/officeDocument/2006/relationships/externalLink" Target="externalLinks/externalLink42.xml"/><Relationship Id="rId87" Type="http://schemas.openxmlformats.org/officeDocument/2006/relationships/externalLink" Target="externalLinks/externalLink63.xml"/><Relationship Id="rId110" Type="http://schemas.openxmlformats.org/officeDocument/2006/relationships/externalLink" Target="externalLinks/externalLink86.xml"/><Relationship Id="rId115" Type="http://schemas.openxmlformats.org/officeDocument/2006/relationships/externalLink" Target="externalLinks/externalLink91.xml"/><Relationship Id="rId131" Type="http://schemas.openxmlformats.org/officeDocument/2006/relationships/externalLink" Target="externalLinks/externalLink107.xml"/><Relationship Id="rId136" Type="http://schemas.openxmlformats.org/officeDocument/2006/relationships/externalLink" Target="externalLinks/externalLink112.xml"/><Relationship Id="rId157" Type="http://schemas.openxmlformats.org/officeDocument/2006/relationships/externalLink" Target="externalLinks/externalLink133.xml"/><Relationship Id="rId61" Type="http://schemas.openxmlformats.org/officeDocument/2006/relationships/externalLink" Target="externalLinks/externalLink37.xml"/><Relationship Id="rId82" Type="http://schemas.openxmlformats.org/officeDocument/2006/relationships/externalLink" Target="externalLinks/externalLink58.xml"/><Relationship Id="rId152" Type="http://schemas.openxmlformats.org/officeDocument/2006/relationships/externalLink" Target="externalLinks/externalLink128.xml"/><Relationship Id="rId173" Type="http://schemas.openxmlformats.org/officeDocument/2006/relationships/externalLink" Target="externalLinks/externalLink149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56" Type="http://schemas.openxmlformats.org/officeDocument/2006/relationships/externalLink" Target="externalLinks/externalLink32.xml"/><Relationship Id="rId77" Type="http://schemas.openxmlformats.org/officeDocument/2006/relationships/externalLink" Target="externalLinks/externalLink53.xml"/><Relationship Id="rId100" Type="http://schemas.openxmlformats.org/officeDocument/2006/relationships/externalLink" Target="externalLinks/externalLink76.xml"/><Relationship Id="rId105" Type="http://schemas.openxmlformats.org/officeDocument/2006/relationships/externalLink" Target="externalLinks/externalLink81.xml"/><Relationship Id="rId126" Type="http://schemas.openxmlformats.org/officeDocument/2006/relationships/externalLink" Target="externalLinks/externalLink102.xml"/><Relationship Id="rId147" Type="http://schemas.openxmlformats.org/officeDocument/2006/relationships/externalLink" Target="externalLinks/externalLink123.xml"/><Relationship Id="rId168" Type="http://schemas.openxmlformats.org/officeDocument/2006/relationships/externalLink" Target="externalLinks/externalLink14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7.xml"/><Relationship Id="rId72" Type="http://schemas.openxmlformats.org/officeDocument/2006/relationships/externalLink" Target="externalLinks/externalLink48.xml"/><Relationship Id="rId93" Type="http://schemas.openxmlformats.org/officeDocument/2006/relationships/externalLink" Target="externalLinks/externalLink69.xml"/><Relationship Id="rId98" Type="http://schemas.openxmlformats.org/officeDocument/2006/relationships/externalLink" Target="externalLinks/externalLink74.xml"/><Relationship Id="rId121" Type="http://schemas.openxmlformats.org/officeDocument/2006/relationships/externalLink" Target="externalLinks/externalLink97.xml"/><Relationship Id="rId142" Type="http://schemas.openxmlformats.org/officeDocument/2006/relationships/externalLink" Target="externalLinks/externalLink118.xml"/><Relationship Id="rId163" Type="http://schemas.openxmlformats.org/officeDocument/2006/relationships/externalLink" Target="externalLinks/externalLink139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.xml"/><Relationship Id="rId46" Type="http://schemas.openxmlformats.org/officeDocument/2006/relationships/externalLink" Target="externalLinks/externalLink22.xml"/><Relationship Id="rId67" Type="http://schemas.openxmlformats.org/officeDocument/2006/relationships/externalLink" Target="externalLinks/externalLink43.xml"/><Relationship Id="rId116" Type="http://schemas.openxmlformats.org/officeDocument/2006/relationships/externalLink" Target="externalLinks/externalLink92.xml"/><Relationship Id="rId137" Type="http://schemas.openxmlformats.org/officeDocument/2006/relationships/externalLink" Target="externalLinks/externalLink113.xml"/><Relationship Id="rId158" Type="http://schemas.openxmlformats.org/officeDocument/2006/relationships/externalLink" Target="externalLinks/externalLink134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7.xml"/><Relationship Id="rId62" Type="http://schemas.openxmlformats.org/officeDocument/2006/relationships/externalLink" Target="externalLinks/externalLink38.xml"/><Relationship Id="rId83" Type="http://schemas.openxmlformats.org/officeDocument/2006/relationships/externalLink" Target="externalLinks/externalLink59.xml"/><Relationship Id="rId88" Type="http://schemas.openxmlformats.org/officeDocument/2006/relationships/externalLink" Target="externalLinks/externalLink64.xml"/><Relationship Id="rId111" Type="http://schemas.openxmlformats.org/officeDocument/2006/relationships/externalLink" Target="externalLinks/externalLink87.xml"/><Relationship Id="rId132" Type="http://schemas.openxmlformats.org/officeDocument/2006/relationships/externalLink" Target="externalLinks/externalLink108.xml"/><Relationship Id="rId153" Type="http://schemas.openxmlformats.org/officeDocument/2006/relationships/externalLink" Target="externalLinks/externalLink129.xml"/><Relationship Id="rId174" Type="http://schemas.openxmlformats.org/officeDocument/2006/relationships/theme" Target="theme/theme1.xml"/><Relationship Id="rId15" Type="http://schemas.openxmlformats.org/officeDocument/2006/relationships/worksheet" Target="worksheets/sheet15.xml"/><Relationship Id="rId36" Type="http://schemas.openxmlformats.org/officeDocument/2006/relationships/externalLink" Target="externalLinks/externalLink12.xml"/><Relationship Id="rId57" Type="http://schemas.openxmlformats.org/officeDocument/2006/relationships/externalLink" Target="externalLinks/externalLink33.xml"/><Relationship Id="rId106" Type="http://schemas.openxmlformats.org/officeDocument/2006/relationships/externalLink" Target="externalLinks/externalLink82.xml"/><Relationship Id="rId127" Type="http://schemas.openxmlformats.org/officeDocument/2006/relationships/externalLink" Target="externalLinks/externalLink103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7.xml"/><Relationship Id="rId52" Type="http://schemas.openxmlformats.org/officeDocument/2006/relationships/externalLink" Target="externalLinks/externalLink28.xml"/><Relationship Id="rId73" Type="http://schemas.openxmlformats.org/officeDocument/2006/relationships/externalLink" Target="externalLinks/externalLink49.xml"/><Relationship Id="rId78" Type="http://schemas.openxmlformats.org/officeDocument/2006/relationships/externalLink" Target="externalLinks/externalLink54.xml"/><Relationship Id="rId94" Type="http://schemas.openxmlformats.org/officeDocument/2006/relationships/externalLink" Target="externalLinks/externalLink70.xml"/><Relationship Id="rId99" Type="http://schemas.openxmlformats.org/officeDocument/2006/relationships/externalLink" Target="externalLinks/externalLink75.xml"/><Relationship Id="rId101" Type="http://schemas.openxmlformats.org/officeDocument/2006/relationships/externalLink" Target="externalLinks/externalLink77.xml"/><Relationship Id="rId122" Type="http://schemas.openxmlformats.org/officeDocument/2006/relationships/externalLink" Target="externalLinks/externalLink98.xml"/><Relationship Id="rId143" Type="http://schemas.openxmlformats.org/officeDocument/2006/relationships/externalLink" Target="externalLinks/externalLink119.xml"/><Relationship Id="rId148" Type="http://schemas.openxmlformats.org/officeDocument/2006/relationships/externalLink" Target="externalLinks/externalLink124.xml"/><Relationship Id="rId164" Type="http://schemas.openxmlformats.org/officeDocument/2006/relationships/externalLink" Target="externalLinks/externalLink140.xml"/><Relationship Id="rId169" Type="http://schemas.openxmlformats.org/officeDocument/2006/relationships/externalLink" Target="externalLinks/externalLink14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6" Type="http://schemas.openxmlformats.org/officeDocument/2006/relationships/externalLink" Target="externalLinks/externalLink2.xml"/><Relationship Id="rId47" Type="http://schemas.openxmlformats.org/officeDocument/2006/relationships/externalLink" Target="externalLinks/externalLink23.xml"/><Relationship Id="rId68" Type="http://schemas.openxmlformats.org/officeDocument/2006/relationships/externalLink" Target="externalLinks/externalLink44.xml"/><Relationship Id="rId89" Type="http://schemas.openxmlformats.org/officeDocument/2006/relationships/externalLink" Target="externalLinks/externalLink65.xml"/><Relationship Id="rId112" Type="http://schemas.openxmlformats.org/officeDocument/2006/relationships/externalLink" Target="externalLinks/externalLink88.xml"/><Relationship Id="rId133" Type="http://schemas.openxmlformats.org/officeDocument/2006/relationships/externalLink" Target="externalLinks/externalLink109.xml"/><Relationship Id="rId154" Type="http://schemas.openxmlformats.org/officeDocument/2006/relationships/externalLink" Target="externalLinks/externalLink130.xml"/><Relationship Id="rId175" Type="http://schemas.openxmlformats.org/officeDocument/2006/relationships/styles" Target="styles.xml"/><Relationship Id="rId16" Type="http://schemas.openxmlformats.org/officeDocument/2006/relationships/worksheet" Target="worksheets/sheet16.xml"/><Relationship Id="rId37" Type="http://schemas.openxmlformats.org/officeDocument/2006/relationships/externalLink" Target="externalLinks/externalLink13.xml"/><Relationship Id="rId58" Type="http://schemas.openxmlformats.org/officeDocument/2006/relationships/externalLink" Target="externalLinks/externalLink34.xml"/><Relationship Id="rId79" Type="http://schemas.openxmlformats.org/officeDocument/2006/relationships/externalLink" Target="externalLinks/externalLink55.xml"/><Relationship Id="rId102" Type="http://schemas.openxmlformats.org/officeDocument/2006/relationships/externalLink" Target="externalLinks/externalLink78.xml"/><Relationship Id="rId123" Type="http://schemas.openxmlformats.org/officeDocument/2006/relationships/externalLink" Target="externalLinks/externalLink99.xml"/><Relationship Id="rId144" Type="http://schemas.openxmlformats.org/officeDocument/2006/relationships/externalLink" Target="externalLinks/externalLink120.xml"/><Relationship Id="rId90" Type="http://schemas.openxmlformats.org/officeDocument/2006/relationships/externalLink" Target="externalLinks/externalLink66.xml"/><Relationship Id="rId165" Type="http://schemas.openxmlformats.org/officeDocument/2006/relationships/externalLink" Target="externalLinks/externalLink141.xml"/><Relationship Id="rId27" Type="http://schemas.openxmlformats.org/officeDocument/2006/relationships/externalLink" Target="externalLinks/externalLink3.xml"/><Relationship Id="rId48" Type="http://schemas.openxmlformats.org/officeDocument/2006/relationships/externalLink" Target="externalLinks/externalLink24.xml"/><Relationship Id="rId69" Type="http://schemas.openxmlformats.org/officeDocument/2006/relationships/externalLink" Target="externalLinks/externalLink45.xml"/><Relationship Id="rId113" Type="http://schemas.openxmlformats.org/officeDocument/2006/relationships/externalLink" Target="externalLinks/externalLink89.xml"/><Relationship Id="rId134" Type="http://schemas.openxmlformats.org/officeDocument/2006/relationships/externalLink" Target="externalLinks/externalLink110.xml"/><Relationship Id="rId80" Type="http://schemas.openxmlformats.org/officeDocument/2006/relationships/externalLink" Target="externalLinks/externalLink56.xml"/><Relationship Id="rId155" Type="http://schemas.openxmlformats.org/officeDocument/2006/relationships/externalLink" Target="externalLinks/externalLink131.xml"/><Relationship Id="rId176" Type="http://schemas.openxmlformats.org/officeDocument/2006/relationships/sharedStrings" Target="sharedStrings.xml"/><Relationship Id="rId17" Type="http://schemas.openxmlformats.org/officeDocument/2006/relationships/worksheet" Target="worksheets/sheet17.xml"/><Relationship Id="rId38" Type="http://schemas.openxmlformats.org/officeDocument/2006/relationships/externalLink" Target="externalLinks/externalLink14.xml"/><Relationship Id="rId59" Type="http://schemas.openxmlformats.org/officeDocument/2006/relationships/externalLink" Target="externalLinks/externalLink35.xml"/><Relationship Id="rId103" Type="http://schemas.openxmlformats.org/officeDocument/2006/relationships/externalLink" Target="externalLinks/externalLink79.xml"/><Relationship Id="rId124" Type="http://schemas.openxmlformats.org/officeDocument/2006/relationships/externalLink" Target="externalLinks/externalLink100.xml"/><Relationship Id="rId70" Type="http://schemas.openxmlformats.org/officeDocument/2006/relationships/externalLink" Target="externalLinks/externalLink46.xml"/><Relationship Id="rId91" Type="http://schemas.openxmlformats.org/officeDocument/2006/relationships/externalLink" Target="externalLinks/externalLink67.xml"/><Relationship Id="rId145" Type="http://schemas.openxmlformats.org/officeDocument/2006/relationships/externalLink" Target="externalLinks/externalLink121.xml"/><Relationship Id="rId166" Type="http://schemas.openxmlformats.org/officeDocument/2006/relationships/externalLink" Target="externalLinks/externalLink14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10.0.12.3\PRZETARGI\OBwodnica%20Nowa%20S&#243;l2\Documents%20and%20Settings\Jarek\Ustawienia%20lokalne\Temporary%20Internet%20Files\Content.IE5\MTJWP0Z6\MATE\LOTE%208\PEAJE\Versi&#243;n_08\Oferta%2003-09-98\MATE\6105\DATOS\PROYCOM\ECONOMIC.XLS?5A0DA25D" TargetMode="External"/><Relationship Id="rId1" Type="http://schemas.openxmlformats.org/officeDocument/2006/relationships/externalLinkPath" Target="file:///\\5A0DA25D\ECONOMI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S-69%20B-B_Zywiec\Total_M_2010_03_23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Witold%20Augustynek\Obwodnica%20O&#347;wi&#281;cimia\Wycena\Wycena_M_obw_O&#347;wi&#281;cim_2014_11_12.xlsx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pw001231.BUDIMEX-CORP\Documents\KOSZTORYSY\A%20ROK%202014\11%20S-51%20OLSZTYN_OLSZTYNEK\KO%20WERSJE%20WCZE&#346;NIEJSZE\KO%20S51%20Olsztyn_Olsztynek%2026-08-2014%20nasuwanie.xlsx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5d3d0\GO&#346;&#262;\WINDOWS\TEMP\Apo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erty%202004\WAN\Korekta%20oferty%2009.02.2004r\BofQ_WAN_09_02_2004_ver5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OFERTY\A4_Wielicka\OFERTA\BofQ_A4_Wielicka_D_07_12_2006_Pre_2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osztorysy%20rozne\BofQ_Wyszkow_06_10_2005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u&#322;awy\BofQ_most_Pu&#322;awy_1_08_2005_BUDZET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Rondo%20Ofiar%20Katynia-w&#281;ze&#322;\TER%2009-09-04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153.235\Wspolne\WINDOWS\TEMP\Apo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ls1w030\wspolne\DOCUME~1\ss021630\USTAWI~1\Temp\notesFFF692\WINDOWS\TEMP\Ap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AW020275\USTAWI~1\Temp\notesFFF692\Borowska-Wroc&#322;aw\przedmiary\Zbi&#243;r%20przedmiar&#243;w%20na%20etap%20wykonawczy%20I%20i%20II\etap%20I\spis,%20drogi,%20org%20ruchu,rozbiorki%20energ%20etap%20I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_PRZETARGI\2013\Gda&#324;sk-tramwaj\_PRZETARGI\2013\D&#281;blin-lotnisko\_PRZETARGI\2013\Gdynia-BCT\WINDOWS\TEMP\Apo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RS019765\Moje%20dokumenty\CHOJNICE\MASTER\KO%20Mosty%2019%2001%202007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praca%20marka\borowska\przedmiary%20scalone\drogi1A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von%20Garwolin%20II\Master\apoAVN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01\pbi$\Agnieszka%20W\mniej%20lub%20bardziej%20systemowe\wz&#243;r%20bud&#380;etu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\c\Moje%20dokumenty\Przetargi\Oczyszczalnia%20WINNICA\WINNICA%20BUD&#379;ET%20poprawiony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wicz-8-robert\KubakE\S5%20-%20Kaczkowo-Korzensko,%20Bojanowo-Rawicz\Kosztorys%20ofertowy\S5_III_Durchlaesse_final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umilaP\Ustawienia%20lokalne\Temporary%20Internet%20Files\OLKE\Bud&#380;et_WA-16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hj031243\AppData\Local\Microsoft\Windows\Temporary%20Internet%20Files\Content.Outlook\U2XJ7DUW\_BoQ-S17%20-%2027%2010%20201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AW020275\USTAWI~1\Temp\notesFFF692\Borowska-Wroc&#322;aw\przedmiary\Zbi&#243;r%20przedmiar&#243;w%20na%20etap%20wykonawczy%20I%20i%20II\etap%20II\spis,%20drogi,%20org%20ruchu,%20enelektryka%20etap%20II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tawienia%20lokalne\Temporary%20Internet%20Files\OLK68\PG+WA%2017.10.05%20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hj031243\AppData\Local\Microsoft\Windows\Temporary%20Internet%20Files\Content.Outlook\U2XJ7DUW\RZ%20-%20WD-21%20MS-24%20MS-30%202%20+%20CENY.xlsx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z\c\TMP\Bud&#380;et%20ofertowy%20SONATA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OB\JMD%20Biedronka\Users\Malas\Documents\Moje%20dokumenty\Praca%20Budimex\UMG%20-%20Wis&#322;a%20&#346;mia&#322;a%20II\2012-02-29%20Wis&#322;a%20&#346;mia&#322;a%20II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S7_Kosz-Kaz\Mosty\16-WA\E.%20kosztorys\WA-16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S7_Kosz-Kaz\Mosty\19-MA\E.%20kosztorys\MA-19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anskstorage\przetargi\SIEKIERK\PROJTECH\WEZEL_MARSA\CZ_MOSTOWA\MAT_PRZETARGOWE\Koszt.%20Marsa_inwestorski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Trasa%20Siekierkowska\mars\Documents%20and%20Settings\Tomasz%20Grzegorczyk\Ustawienia%20lokalne\Temporary%20Internet%20Files\Content.IE5\5GKZXL05\BofQ_Trasa%20Siekierkowska_18_03_2005_final_2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FC%20IV%202005\Ostateczne\Krzysztof%20Reniewski%20-%20313\WAPG_FCIV%205.12.05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w000511\chojnice%20wsp&#243;lne%202\DK%2020%20Ko&#347;cierzyna%20-%20K&#322;obuczyno\KO&#346;CIERZYNA_kosztorys%20ofertowy_06.03_14.0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UMA\PROJEKTY$\Autostrada%20A4%20Wirek-Batory\Mosty\_Dokumenty%20Przetargowe\Kosztorysy\WIR_BAT_Kosztorysy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UMA\PROJEKTY$\Autostrada%20A4%20Wroc&#322;aw-Gliwice\Odcinek%20D\Mosty\_Odcinek_D_ver_99\_Dokumenty%20Przetargowe\Kosztorysy\$KOSZTORYS_D_RAZEM_ENG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~1\cj018539\USTAWI~1\Temp\notesE1EF34\Glogowska_Tunel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R.Cmoch\Ustawienia%20lokalne\Temporary%20Internet%20Files\Content.IE5\0XGZOXYJ\BofQ_IKEA_Estakada_16_11_04_JG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Temp\notesE1EF34\Du&#380;e%20Mosty-pomoc_W&#261;growiec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Aktualne\_Bielsk%20Podlaski\Przedmiar\Projekty\Osipy\Przedmiar\Obmiary%20rob&#243;t%20droga%20krajowa%20Nr%2066%20od%20km%200+000%20do%20km%2016+633,50_moje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Aktualne\_Bielsk%20Podlaski\Przedmiar\Obmiary%20rob&#243;t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Projekty\Osipy\Przedmiar\RobZiemne%200+000%20do%20km%208+030%20ap.xls" TargetMode="External"/></Relationships>
</file>

<file path=xl/externalLinks/_rels/externalLink138.xml.rels><?xml version="1.0" encoding="UTF-8" standalone="yes"?>
<Relationships xmlns="http://schemas.openxmlformats.org/package/2006/relationships"><Relationship Id="rId2" Type="http://schemas.microsoft.com/office/2019/04/relationships/externalLinkLongPath" Target="file:///\\10.0.12.3\Users\td031242\Documents\DOROTA_Budimex\2_Bx_Oferty_Kalkulacje\2014_07_10_S3_zad_1_Nowa%20Sol_Gaworzyce\4_inne%20techniczne\Biuro%20Budowy\2014_06_25_KP_mostowe\Kopia%20do%20koszt&#243;w%20og&#243;lnych%20mosty%20odcinek%201.xlsx?FF728D71" TargetMode="External"/><Relationship Id="rId1" Type="http://schemas.openxmlformats.org/officeDocument/2006/relationships/externalLinkPath" Target="file:///\\FF728D71\Kopia%20do%20koszt&#243;w%20og&#243;lnych%20mosty%20odcinek%201.xlsx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rogi\Obw_PLD_Gdanska\00_SIWZ_BAZA\CD_6_Kosztorysy\WD-2-Kosztorys-most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ubert\c\WINDOWS\TEMP\Apo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TSZYPL~1\USTAWI~1\Temp\notesACDAB8\Konin\mosty\MP\kosztorys%20WA-4%20Kon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POMOCE\WARSZAWA-01\Dokumenty\WE025038\PROJEKTY_2013\1_Zagospodarowanie_Nabrze&#380;a_Bu&#322;garskiego_GDYNIA_20_06_2013\KOSZTORYSY\BofQ_Bu&#322;garskie_19_06_2013_proba.xlsx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isma\Budowy_2004\01_Mil&#243;wka\Bud&#380;et%20Kontraktu\Mil&#243;wka%20Kosztorys%20wersja_angielsko-polska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jekty\Trasa%20Sucharskiego\(!)%20Wycena%20most&#243;w\zadanie%202\wycena%20-%20TSU%20zad2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eciowy\DISK\Avon%20Garwolin%20II\Master\apoAVN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wer\przetargi\Documents%20and%20Settings\Eurovia\Pulpit\elblag%20kalsk\kosztorysy\masunia\masunia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Autostrada%20A4-Brzesko-Wierzchos&#322;awice\Wycena\Total_D_2009_10_23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WARSZAWA-01\_OFERTY\_ROK%202007\A1\A1_Cintra\A1\_BofQ_A1_07_11_2007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Oferty\Kwiatkowskiego\OFERTA\BofQ_Kwiatkowskiego_17_03_2006_FINAL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R.Cmoch\Ustawienia%20lokalne\Temporary%20Internet%20Files\Content.IE5\0XGZOXYJ\BofQ_IKEA_Estakada_16_11_04_J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S-69%20B-B_Zywiec\Odpowiedzi%20zamawiaj&#261;cego\18_Odp_23_12_2009\TOM%20V\A1-PN_WA-194_przedmiar_v.01_200902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td031242\AppData\Local\Microsoft\Windows\Temporary%20Internet%20Files\Content.Outlook\1YDZ103W\Do%20wyceny%20s3-%20poprawione%20przedmiary%2002.06.204\odcinek%201%20S3%20Wycen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_PRZETARGI\2014\Nysa-obwodnica\_PRZETARGI\2012\Inowroc&#322;aw-Jab&#322;onowo\_BoQ-Inowroc&#322;aw-Jablonowo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~1\AW020275\USTAWI~1\Temp\notesFFF692\Borowska-Wroc&#322;aw\przedmiary\Zbi&#243;r%20przedmiar&#243;w%20na%20etap%20wykonawczy%20I%20i%20II\etap%20I\spis,%20drogi,%20org%20ruchu,rozbiorki%20energ%20etap%20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nts%20and%20Settings\Jarek\Ustawienia%20lokalne\Temporary%20Internet%20Files\Content.IE5\MTJWP0Z6\MATE\LOTE%208\PEAJE\Versi&#243;n_08\Oferta%2003-09-98\MATE\6105\DATOS\PROYCOM\ECONOMIC.XLS" TargetMode="External"/></Relationships>
</file>

<file path=xl/externalLinks/_rels/externalLink20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DOCUME~1\km024872\USTAWI~1\Temp\notesE1EF34\W&#281;ze&#322;_Kielce\Documents%20and%20Settings\Jarek\Ustawienia%20lokalne\Temporary%20Internet%20Files\Content.IE5\MTJWP0Z6\MATE\LOTE%208\PEAJE\Versi&#243;n_08\Oferta%2003-09-98\MATE\6105\DATOS\PROYCOM\ECONOMIC.XLS?9BAC5A78" TargetMode="External"/><Relationship Id="rId1" Type="http://schemas.openxmlformats.org/officeDocument/2006/relationships/externalLinkPath" Target="file:///\\9BAC5A78\ECONOMIC.XLS" TargetMode="External"/></Relationships>
</file>

<file path=xl/externalLinks/_rels/externalLink2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DOCUME~1\rp018457\USTAWI~1\Temp\notesE1EF34\Documents%20and%20Settings\Jarek\Ustawienia%20lokalne\Temporary%20Internet%20Files\Content.IE5\MTJWP0Z6\MATE\LOTE%208\PEAJE\Versi&#243;n_08\Oferta%2003-09-98\MATE\6105\DATOS\PROYCOM\ECONOMIC.XLS?DF3D2C37" TargetMode="External"/><Relationship Id="rId1" Type="http://schemas.openxmlformats.org/officeDocument/2006/relationships/externalLinkPath" Target="file:///\\DF3D2C37\ECONOMI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Jarek\Ustawienia%20lokalne\Temporary%20Internet%20Files\Content.IE5\MTJWP0Z6\MATE\LOTE%208\PEAJE\Versi&#243;n_08\Oferta%2003-09-98\MATE\6105\DATOS\PROYCOM\ECONOMI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Jarek\Ustawienia%20lokalne\Temporary%20Internet%20Files\Content.IE5\MTJWP0Z6\MATE\LOTE%208\PEAJE\Versi&#243;n_08\Oferta%2003-09-98\MATE\6105\DATOS\PROYCOM\ECONOMIC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Piotrek\PeKaeMka\Bud&#380;et\04%20-%20BUD&#379;ET%20-%20PKM%20(RZ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156.61\disk\DOCUME~1\na017298\USTAWI~1\Temp\notesE1EF34\FV%20sprzedazy-zap&#322;ata.roznice%20kursowe_2D8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pw001231.BUDIMEX-CORP\Documents\KOSZTORYSY\A%20ROK%202015\06%20S7%20%20KOSZWA&#321;Y_KAZIMIERZOWO%20ZAD_1+2\KALKULACJE%20Z%20BUDOWY\KALKULACJE%2001-07-2015\Wycena%20RZ\S7%20-%20WYCENA%20b.mostowej%20-%20PM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155.166\Wsp&#243;lne\WINDOWS\TEMP\Ap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Odzyskane_&#322;&#261;cze_zewn&#281;trzne1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reasury\HEDGING\Hedge%20Accounting\Second%20Method\zestawienie%20kontrakt&#243;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nts%20and%20Settings\Jarek\Ustawienia%20lokalne\Temporary%20Internet%20Files\Content.IE5\MTJWP0Z6\MATE\LOTE%208\PEAJE\Versi&#243;n_08\Oferta%2003-09-98\MATE\6105\DATOS\PROYCOM\ECONOMI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_PRZETARGI\2013\Gda&#324;sk-tramwaj\_OFERTY\_ROK%202007\A1\A1_Cintra\A1\_BofQ_A1_07_11_20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wer\przetargi\85-09%20ma&#322;a%20obwodnica%20Kwidzyna\kosztorys%20Kwidzyn-po%20zmianach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temp\notesC530E8\Berichte%20Dir%2035\Direktionsbericht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OB\JMD%20Biedronka\Biedronka%20CD%20BILL%202012.07.10_1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mp024698\AppData\Local\Microsoft\Windows\Temporary%20Internet%20Files\Content.Outlook\9S8JQXAA\GDDKiA%20zbiorcze%20zestawienie%20dla%20oferent&#243;w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TEMP\Ap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153.235\Wspolne\DOCUME~1\ma017489\USTAWI~1\Temp\notesE1EF34\D&#281;bog&#243;rze\mastery\WINDOWS\TEMP\Ap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ls1w030\wsp&#243;lne\DOCUME~1\ma017489\USTAWI~1\Temp\notesE1EF34\D&#281;bog&#243;rze\mastery\WINDOWS\TEMP\Ap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Jarek%20BX\S5%20Radomicko%20Leszno%20I\S5%20R-L%201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PRZETARGI%20MOJE\2013\06_W&#280;ZE&#321;%20TCZEWSKA_II%20etap_mm\WYCENA\B&amp;Q%20A6%20Tczewska%202013_06_10%20WYDRU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Documents%20and%20Settings\Jarek\Ustawienia%20lokalne\Temporary%20Internet%20Files\Content.IE5\MTJWP0Z6\MATE\LOTE%208\PEAJE\Versi&#243;n_08\Oferta%2003-09-98\MATE\6105\DATOS\PROYCOM\ECONOMIC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R.Cmoch\Ustawienia%20lokalne\Temporary%20Internet%20Files\Content.IE5\HV207DVM\BofQ_IKEA_Estakada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_PRZETARGI\2013\Gda&#324;sk-tramwaj\_PRZETARGI\2013\D&#281;blin-lotnisko\_PRZETARGI\2013\Gdynia-BCT\Oferty%202004\WAN\Korekta%20oferty%2009.02.2004r\BofQ_WAN_09_02_2004_ver5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PROJEKTY_2011\W%20PRZYGOTOWANIU\S8_WEZEL%20WROCLAW_ODC_9\KOSZTORYSY\notesE1EF34\~0054846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~1\AW020275\USTAWI~1\Temp\notesFFF692\WITEK\Wycena%20Ropczyce%20Witek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1\Moje%20dokumenty\S&#322;awek\Obiekty%20mostowo_drogowe\A4_Krzywa_Wadroze\Reconstruction_A4_Krzywa_22_11_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Users\pw001231.BUDIMEX-CORP\Documents\KOSZTORYSY\ROK%202012\URAD%20III%20PRZEPOMPOWNIA\Wycena_przepompownia_%20Zambrzyce_2012_06_26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TRASA%20SIEKIERKOWSKA1\przedmiary\BofQ_Trasa%20Siekierkowska_16_03_2005_final_1R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8100_North%20Front%20Department\8110_Section%201\MOSTY\Bud&#380;et\Bud&#380;et%20FC%20IV\Beton_ustr&#243;j%20no&#347;ny.WD-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UMA\Dokument.PD$\Materia&#322;y%20przetargowe\Obmiar%20i%20p&#322;atno&#347;&#263;\Kosztorys\Przedmiar%20rob&#243;t\Targowisko%20tabela%20&#347;lepa%20-14.03.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~1\AW020275\USTAWI~1\Temp\notesFFF692\Borowska-Wroc&#322;aw\przedmiary\Zbi&#243;r%20przedmiar&#243;w%20na%20etap%20wykonawczy%20I%20i%20II\etap%20I\spis,%20drogi,%20org%20ruchu,rozbiorki%20energ%20etap%20I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dow\Budowy\Bytnara\budzet%20-%20OSTATECZNY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~1\LZMIJE~1\USTAWI~1\Temp\notes6030C8\Zestawienie%20ofert%20v.1.5_RYZYKO%20-W&#281;ze&#322;%20M&#322;ociny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Jarek%20BX\Kalkulacja%20JH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Pulpit\rp018457\Lotnisko%20Powidz\B&amp;Q%20Powidz%2020.01.2014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Aga\2015\08_S5_odc_6_Szulim_Jaroszewo\Koszty%20S5%20-%20Drogi%206%2017-07-2015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%20Praca\Budimex\Mr&#261;gowo\PLaska\Mr&#261;gowo%20MOSTY%2011.09.2009%20Wyliczanka%20O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RS019765\USTAWI~1\Temp\notesE1EF34\PRZETARGI\NOWOSUCHOSTRZYCKA\Mosty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Users\Domowe\Desktop\KONTRAKTY\Szczuczyn\Rozliczenia\WARSZAWA-01\Oferty\Oferty%202004\17_Obwodowa_Grod&#378;ca\Kosztorysy\Tender_B_Grod&#378;ca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nts%20and%20Settings\User\Ustawienia%20lokalne\Temporary%20Internet%20Files\Content.IE5\W5UJSHEB\WINDOWS\Pulpit\O&#321;TARZEW\POR\Zamo&#347;&#263;\BoQ_hetmanska%20ofer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~1\AW020275\USTAWI~1\Temp\notesFFF692\Borowska-Wroc&#322;aw\przedmiary\Zbi&#243;r%20przedmiar&#243;w%20na%20etap%20wykonawczy%20I%20i%20II\etap%20II\spis,%20drogi,%20org%20ruchu,%20enelektryka%20etap%20II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01\pbi$\Trasa%20Siekierkowska\mars\Documents%20and%20Settings\Tomasz%20Grzegorczyk\Ustawienia%20lokalne\Temporary%20Internet%20Files\Content.IE5\5GKZXL05\BofQ_Trasa%20Siekierkowska_18_03_2005_final_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Oferty\Oferty%202005\Oferty_dla_Skanska\04_Konin\Kosztorysy\Kopia%20zapasowa%20Tender_B_Strzy&#380;&#243;w.xlk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hj031243\AppData\Local\Microsoft\Windows\Temporary%20Internet%20Files\Content.Outlook\U2XJ7DUW\SIEKIERK\PROJTECH\WEZEL_MARSA\CZ_MOSTOWA\Kosztorys%20inwestorski\Kosztorys-OE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_PRZETARGI\2014\S51%20Olsztynek-Olsztyn\_OFERTA-2014-09-02\_BoQ-S-51%20drogi-bran&#380;e%20OFERTA%202014-09-04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C\INFRASTRUKTURA\OFERTA_Obwodnica%20OPOCZNA\1_DECYZYJNE\Drogi_Bran&#380;e_%2015.02.2010\budow\Budowy\Bytnara\budzet%20-%20OSTATECZNY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DOCUME~1\AW020275\USTAWI~1\Temp\notesFFF692\Borowska-Wroc&#322;aw\przedmiary\Zbi&#243;r%20przedmiar&#243;w%20na%20etap%20wykonawczy%20I%20i%20II\etap%20I\ekrany%20akustyczne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Kosztorysy\MONIKA\2010\KOSZTY%20Ze-3980%20DK-42\kosztorys%20uaktualniony%2001%2006\Przedmiar%20instal%2011.06101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przetargi%20aktualne\S5%20Radomicko_Kaczkowo_II%20etap_Leszno%20P&#322;d_Kaczkowo\KO%20WARSZAWA\WYCENA_D_S5_etap_II_Leszno-Kaczkowo_2015_12_04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POMOCE\2012\Kana&#322;%20P&#322;onie\2012-08-01%20KANA&#321;%20P&#321;ONIE%20(rewizja%205%20-%20Kamil,%20wsp.%20na%20&#347;cianki)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osztorysy\MONIKA\2010\PW%203980%20DK%2042\exele\Przedmiar%20instal%2011.0610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Kosztorysy\02_&#379;ywiec_Browar\Kosztorysy\Tender_&#379;ywiec_Browar_Wojtek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_PRZETARGI\2013\Gda&#324;sk-tramwaj\WINDOWS\TEMP\Apo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A1%20Toru&#324;-Stryk&#243;w\A!%20Toru&#324;-Stryk&#243;w%20_obiekty_in&#380;_odc3_2010-02-0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_PRZETARGI\2012\A-1%20Czerniewice-Brzezie\_A1%20Od%20S&#322;awka\OFERTA\B&amp;Q%20A1%20odc1i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-dobaczewskiz\Wymiana\Documents%20and%20Settings\hsekowska.ARCADIS\Ustawienia%20lokalne\Temporary%20Internet%20Files\Content.IE5\RSL2JADT\oczyszczanie_po%20zmianach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hp005725\AppData\Local\Temp\notesE1EF34\Ma&#322;osz&#243;wka-konstrukcja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WARSZAWA-01\Dokumenty\hp005725\_PRZETARGI\DW%20414\KO_DW_414_PRZYSIECZ-DZIK&#211;W_12-09-201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EKTE\NORDBRUECKE\_4_Przetarg_Ausschreibung\Rozdzial_VI_Kosztorys_Inwestorski\Wyszk&#243;w%20-%20por&#243;wnanie%20kosztorys&#243;w%20ofertowych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SIEKIERK\PROJTECH\WEZEL_MARSA\CZ_MOSTOWA\MAT_PRZETARGOWE\Koszt.%20Marsa_inwestorski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01\pbi$\2005\Chru&#347;ciel%20III\Chrusciel%20III%2003,11,20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DOCUME~1\AW020275\USTAWI~1\Temp\notesFFF692\Borowska-Wroc&#322;aw\przedmiary\Zbi&#243;r%20przedmiar&#243;w%20na%20etap%20wykonawczy%20I%20i%20II\etap%20I\spis,%20drogi,%20org%20ruchu,rozbiorki%20energ%20etap%20I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2012\Kana&#322;%20P&#322;onie\2012-08-01%20KANA&#321;%20P&#321;ONIE%20(rewizja%205%20-%20Kamil,%20wsp.%20na%20&#347;cianki)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Z01VRT0002\dokumenty\KubakE\S5%20-%20Kaczkowo-Korzensko,%20Bojanowo-Rawicz\Kosztorys%20ofertowy\S5_III_Durchlaesse_final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anskstorage\przetargi\185-09%20GDDKiA%20Olsztyn%20-%20obwodnica%20Olecka\kosztorys%20ofertowy%20Olecko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fb\2003_Prognoza_3\Modele%20BXDR_GK\2003R3-model-DRCI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wer\przetargi\216-09%20ul.%20d&#261;browskiego%20w%20I&#322;awie%20-%20nowy\Zalacznik_Nr_I_do_SIWZ_przedmiary_robot\Za&#9474;acznik%20Nr%20I%20do%20SIWZ%20-%20przedmiary%20rob&#711;t\odc.%200+000%20do%200+263,78%20DAN\przebudowa%20wodoci&#9571;gu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sa%20Siekierkowska\mars\Documents%20and%20Settings\Tomasz%20Grzegorczyk\Ustawienia%20lokalne\Temporary%20Internet%20Files\Content.IE5\5GKZXL05\BofQ_Trasa%20Siekierkowska_18_03_2005_final_2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Users\hj031243\AppData\Local\Microsoft\Windows\Temporary%20Internet%20Files\Content.Outlook\U2XJ7DUW\SIEKIERK\PROJTECH\WEZEL_MARSA\CZ_MOSTOWA\MAT_PRZETARGOWE\Koszt.%20Marsa_inwestorski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17_Obwodowa_Grod&#378;ca\Kosztorysy\Tender_B_Grod&#378;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5d3d0\GO&#346;&#262;\Documents%20and%20Settings\andrzej\Pulpit\dane%20s&#322;u&#380;bowe\BUDOWY%202005\MASTER%202005\MASTER%20Dzia&#322;%20Prod-m2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23.09.04\od%20kozona\20.09.05\Koszty%20po&#347;rednie%20-%20Metro%20A%2021,%20A%2022%20i%20Szlaku%20B%2021,%20B%202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zostaka\Pulpit\m1\Analizy%20kosztowe\Obiekt_23-zmiana%20projektu\Mil&#243;wka%20zamienny%20nasuwany.%20Pulpit\Kosztorysy.%20Krzy&#380;anowice\Krzy&#380;anowice_Kosztorys%20zamienny2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Metro%20A20,%20B20\KK\Bud&#380;et%20stanu%20surowego%20Metro%20A%2020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otespol06/WINDOWS/TEMP/Apo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anna\SharedDocs\WINDOWS\TEMP\Apo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AZ_Cenniki\KONTEL\KT_cennik_aktualny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TGalicki\Pulpit\Przetargi\Parkingi\Po&#322;czy&#324;ska\4-07-2005\Parking_PJ_Po&#322;cz_17_06_2005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Users\pw001231.BUDIMEX-CORP\Documents\KOSZTORYSY\ROK%202013\13%20ZAPORA%20WODNA%20W%20NIEDOWIE\KO%20ZAPORA%20w%20NIEDOWIE%2030-10-2013%20AKTUAL.xlsx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PRZETARGI\DK16%20Biskupiec-Borki%20Wlk\WYCENA_DK16_2010_06_09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2w054\wspolny\A-4_Brzesko_Wierzchos&#322;awice\Total_M_2009_10_12_Pre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2.3\sp454\REJON%208\NEW%20PROJECTS\S3\zadanie%201\wycena\BfQ_ZAD_1_DROGI_2014_07_09.xlsx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OB\JMD%20Biedronka\oferty\004%20-%202012.06.22_przedmiar_bill%20wyceniony%20-%20kamil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Opis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1"/>
      <sheetName val="WS2"/>
      <sheetName val="MD2a"/>
      <sheetName val="K2b"/>
      <sheetName val="MS3"/>
      <sheetName val="WD4"/>
      <sheetName val="MS5"/>
      <sheetName val="WD6"/>
      <sheetName val="WS7"/>
      <sheetName val="WD8"/>
      <sheetName val="ES9"/>
      <sheetName val="WS10"/>
      <sheetName val="WD11"/>
      <sheetName val="MS12"/>
      <sheetName val="MS13"/>
      <sheetName val="MS14"/>
      <sheetName val="WS15"/>
      <sheetName val="WD16"/>
      <sheetName val="WS17"/>
      <sheetName val="WS18"/>
      <sheetName val="WD19"/>
      <sheetName val="WD20"/>
      <sheetName val="K20a"/>
      <sheetName val="K20b"/>
      <sheetName val="WD-15A"/>
      <sheetName val="ZZK"/>
      <sheetName val="TOTAL"/>
      <sheetName val="kruszywa"/>
      <sheetName val="masy"/>
      <sheetName val="beton"/>
      <sheetName val="pale"/>
      <sheetName val="Analiza obiektów"/>
      <sheetName val="Zaplecza mostow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a"/>
      <sheetName val="ZZK"/>
      <sheetName val="PZ-1 &quot;0+PFU&quot;"/>
      <sheetName val="MD-2 &quot;0+PFU&quot;"/>
      <sheetName val="PZM-2 &quot;0+PFU&quot;"/>
      <sheetName val="PZM-3 &quot;0+PFU&quot;"/>
      <sheetName val="WD-1 &quot;0+PFU&quot;"/>
      <sheetName val="PZ-1 &quot;v1&quot;"/>
      <sheetName val="MD-2 &quot;v1&quot;"/>
      <sheetName val="PZM-2 &quot;v1&quot;"/>
      <sheetName val="PZM-3 &quot;v1&quot;"/>
      <sheetName val="WD-1 &quot;v1&quot;"/>
      <sheetName val="MD-2 &quot;v2&quot;"/>
      <sheetName val="MD-2 &quot;v3_Knoppik&quot;"/>
      <sheetName val="MD-2 &quot;v3_BT&quot;"/>
      <sheetName val="MD-2 &quot;v4_BT&quot;"/>
      <sheetName val="Lista obiektów"/>
      <sheetName val="szkody górnicze"/>
      <sheetName val="Zestawienie materiału"/>
      <sheetName val="beton"/>
      <sheetName val="Zaplecza mostowe"/>
      <sheetName val="Kruszywa"/>
      <sheetName val="Pale"/>
      <sheetName val="Koszty nasuwan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4">
          <cell r="D4">
            <v>40</v>
          </cell>
        </row>
        <row r="21">
          <cell r="T21">
            <v>250</v>
          </cell>
        </row>
      </sheetData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ły"/>
      <sheetName val="Koszty ogólne"/>
      <sheetName val="value"/>
      <sheetName val="TWES"/>
      <sheetName val="ZZK"/>
      <sheetName val="ZPR"/>
      <sheetName val="drogi"/>
      <sheetName val="przepusty"/>
      <sheetName val="obiekt nr 2"/>
      <sheetName val="obiekt nr 3  i 3A"/>
      <sheetName val="obiekt nr 4"/>
      <sheetName val="obiekt nr 7"/>
      <sheetName val="obiekt nr 7A"/>
      <sheetName val="obiekt nr 8"/>
      <sheetName val="obiekt nr 8A"/>
      <sheetName val="obiekt nr 9"/>
      <sheetName val="obiekt nr 9A"/>
      <sheetName val="PG-1"/>
      <sheetName val="PG-5"/>
      <sheetName val="PG-12"/>
      <sheetName val="PG-14"/>
      <sheetName val="PG-15"/>
      <sheetName val="WA-4"/>
      <sheetName val="WD-3"/>
      <sheetName val="WD-13"/>
      <sheetName val="WD-16"/>
      <sheetName val="OBIEKT W DOROTOWIE"/>
      <sheetName val="ULMA"/>
      <sheetName val="KRUSZYWA"/>
      <sheetName val="Zasypki"/>
      <sheetName val="beton"/>
      <sheetName val="Żelbet"/>
      <sheetName val="deskowanie ULMA (2)"/>
      <sheetName val="deskowanie PERI(1)"/>
      <sheetName val="RZ"/>
      <sheetName val="Rabaty"/>
      <sheetName val="Pale"/>
      <sheetName val="ścianka szczelna"/>
      <sheetName val="Optymalizacje"/>
      <sheetName val="Belki"/>
      <sheetName val="Grunt zbr"/>
      <sheetName val="EKRANY"/>
      <sheetName val="NASUWANIE"/>
      <sheetName val="Rózne"/>
      <sheetName val="Arkusz1"/>
      <sheetName val="Arkusz5"/>
      <sheetName val="Konstr. z blach falistych"/>
      <sheetName val="Obiekt tymczasowy"/>
      <sheetName val="Przepusty zestawienie"/>
      <sheetName val="Zliczen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1">
          <cell r="R21">
            <v>220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A5" t="str">
            <v>NUMERO</v>
          </cell>
          <cell r="B5" t="str">
            <v>PAS</v>
          </cell>
        </row>
        <row r="6">
          <cell r="A6">
            <v>1</v>
          </cell>
          <cell r="B6">
            <v>0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8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fQ"/>
      <sheetName val="CASH_FLOW"/>
      <sheetName val="KCO"/>
      <sheetName val="KCO (2)"/>
      <sheetName val="RAPORT"/>
      <sheetName val="KP_BX"/>
      <sheetName val="Zelbet"/>
      <sheetName val="Improvement"/>
      <sheetName val="Humus"/>
      <sheetName val="Koryto"/>
      <sheetName val="R.bit"/>
      <sheetName val="R.bet"/>
      <sheetName val="Wykop_wierc"/>
      <sheetName val="Pale_CFA"/>
      <sheetName val="Rury_obs"/>
      <sheetName val="Profilowanie"/>
      <sheetName val="Podsypki"/>
      <sheetName val="Podbudowy"/>
      <sheetName val="Frezowanie"/>
      <sheetName val="Roz_bit"/>
      <sheetName val="Roz_pod"/>
      <sheetName val="Skropienie"/>
      <sheetName val="Concrete_Pavement"/>
      <sheetName val="Pavement_I"/>
      <sheetName val="Base_course_Asphalt"/>
      <sheetName val="Binder"/>
      <sheetName val="Scieralna"/>
      <sheetName val="Kostka"/>
      <sheetName val="Kraweznik"/>
      <sheetName val="Deiterman"/>
      <sheetName val="Ścieki"/>
      <sheetName val="Schody"/>
      <sheetName val="Geowlok"/>
      <sheetName val="Geokr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kladanie_Masa"/>
      <sheetName val="Rozdział 1"/>
      <sheetName val="Wymagania ogólne "/>
      <sheetName val="Rozdział 2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12"/>
      <sheetName val="PR13"/>
      <sheetName val="PR14"/>
      <sheetName val="PR15"/>
      <sheetName val="PR16"/>
      <sheetName val="PR17"/>
      <sheetName val="PR18"/>
      <sheetName val="PR19"/>
      <sheetName val="PR20"/>
      <sheetName val="PR21"/>
      <sheetName val="PR22"/>
      <sheetName val="PR23"/>
      <sheetName val="PR24"/>
      <sheetName val="PR25"/>
      <sheetName val="PR26"/>
      <sheetName val="Zestawienie"/>
      <sheetName val="UIK-PR1"/>
      <sheetName val="UIK-PR2"/>
      <sheetName val="UIK-PR3"/>
      <sheetName val="UIK-PR4"/>
      <sheetName val="UIK-PR5"/>
      <sheetName val="UIK-PR6"/>
      <sheetName val="UIK-PR7"/>
      <sheetName val="UIK-PR8"/>
      <sheetName val="UIK-PR9"/>
      <sheetName val="UIK-PR10"/>
      <sheetName val="UIK-PR11"/>
      <sheetName val="UIK-PR12"/>
      <sheetName val="UIK-PR13"/>
      <sheetName val="UIK-PR14"/>
      <sheetName val="UIK-PR15"/>
      <sheetName val="UIK-PR16"/>
      <sheetName val="UIK-PR17"/>
      <sheetName val="UIK-PR18"/>
      <sheetName val="Zestawienie_U"/>
      <sheetName val="Rozdział 5"/>
      <sheetName val="MOP Podłęże"/>
      <sheetName val="Razem - PR1"/>
      <sheetName val="MOP Zakrzów"/>
      <sheetName val="Razem - PR2"/>
      <sheetName val="Podsumowanie"/>
      <sheetName val="ZZ"/>
      <sheetName val="TOTAL"/>
      <sheetName val="Raport"/>
      <sheetName val="Koszty_Ogolne"/>
      <sheetName val="Wym_Ogolne"/>
      <sheetName val="NSGO"/>
      <sheetName val="Kruszywa"/>
      <sheetName val="Nawierzchnia"/>
      <sheetName val="Recepty"/>
      <sheetName val="Pla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4_WS_1"/>
      <sheetName val="B_WS_1"/>
      <sheetName val="D5_WD2"/>
      <sheetName val="B_WD_2"/>
      <sheetName val="D6_WS3"/>
      <sheetName val="B_WS3"/>
      <sheetName val="D7_WS3a"/>
      <sheetName val="B_WS3a"/>
      <sheetName val="D8_WS4"/>
      <sheetName val="B_WS4"/>
      <sheetName val="D9_WS5"/>
      <sheetName val="B_WS5"/>
      <sheetName val="D10_WS6"/>
      <sheetName val="B_WS6"/>
      <sheetName val="D11_WD7"/>
      <sheetName val="B_WD7"/>
      <sheetName val="D12_WD 7A"/>
      <sheetName val="B_WD7A"/>
      <sheetName val="D13_WD 7B"/>
      <sheetName val="B_WD7B"/>
      <sheetName val="D14_MS8"/>
      <sheetName val="B_MS8"/>
      <sheetName val="D15_WD9"/>
      <sheetName val="B_WD9"/>
      <sheetName val="D16_WD10"/>
      <sheetName val="B_WD10"/>
      <sheetName val="D17_WD11"/>
      <sheetName val="B_WD11"/>
      <sheetName val="D18_most Tym"/>
      <sheetName val="B_MTymczas"/>
      <sheetName val="ZBIORCZE"/>
      <sheetName val="KP"/>
      <sheetName val="KZ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110">
          <cell r="H110">
            <v>3.8935</v>
          </cell>
        </row>
      </sheetData>
      <sheetData sheetId="32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gólne  do TIV"/>
      <sheetName val="M_WA29"/>
      <sheetName val="B WA29"/>
      <sheetName val="M_WA30"/>
      <sheetName val="B WA30"/>
      <sheetName val="M_WA31"/>
      <sheetName val="B WA31"/>
      <sheetName val="M_WD32"/>
      <sheetName val="B WD32"/>
      <sheetName val="M_WD34"/>
      <sheetName val="B WD34"/>
      <sheetName val="M_WD36"/>
      <sheetName val="B WD36"/>
      <sheetName val="M_P37"/>
      <sheetName val="B P37"/>
      <sheetName val="M_WD38"/>
      <sheetName val="B WD38"/>
      <sheetName val="M_P39"/>
      <sheetName val="B P39"/>
      <sheetName val="M_WK40"/>
      <sheetName val="B WK40"/>
      <sheetName val="M_Zb"/>
      <sheetName val="Zb-całość"/>
      <sheetName val="dz.og"/>
      <sheetName val="1+687,89"/>
      <sheetName val="B 1+687"/>
      <sheetName val="2+780,0"/>
      <sheetName val="B 2+780"/>
      <sheetName val="3+210"/>
      <sheetName val="B 3+210"/>
      <sheetName val="4+151,98"/>
      <sheetName val="B 4+151"/>
      <sheetName val="5+880,86"/>
      <sheetName val="B 5+880"/>
      <sheetName val="7+185,25"/>
      <sheetName val="B 7+185,25"/>
      <sheetName val="7+994,09"/>
      <sheetName val="B 7+994"/>
      <sheetName val="8+180"/>
      <sheetName val="B 8+180"/>
      <sheetName val="8+556,1"/>
      <sheetName val="B 8+556"/>
      <sheetName val="M+W"/>
      <sheetName val="B M+W"/>
      <sheetName val="MKS-1"/>
      <sheetName val="MKS-2"/>
      <sheetName val="10+527,96"/>
      <sheetName val="B 10+527"/>
      <sheetName val="10+898,9"/>
      <sheetName val="B 10+898"/>
      <sheetName val="10+976,15"/>
      <sheetName val="B 10+976"/>
      <sheetName val="12+035,74"/>
      <sheetName val="B 12+035"/>
      <sheetName val="12+320,52"/>
      <sheetName val="B 12+320"/>
      <sheetName val="0-7 zbiorcze"/>
      <sheetName val="7-9 zbiorcze"/>
      <sheetName val="TES"/>
      <sheetName val="ZZK"/>
      <sheetName val="ter"/>
      <sheetName val="10-12 zbiorcze"/>
      <sheetName val="form 2.3."/>
      <sheetName val="form 2.4."/>
      <sheetName val="RMS"/>
      <sheetName val="S2"/>
      <sheetName val="S1"/>
      <sheetName val="Mat."/>
      <sheetName val="R"/>
      <sheetName val="KCO"/>
      <sheetName val="KP_MRo"/>
      <sheetName val="KP"/>
      <sheetName val="KZO"/>
      <sheetName val="Żelbet1"/>
      <sheetName val="Uwagi"/>
      <sheetName val="B_BUD B"/>
      <sheetName val="TAB PODZ WYN budynek B"/>
      <sheetName val="0. ZESTAWIENIE PRAC"/>
      <sheetName val="1. PRACE TERENOWE"/>
      <sheetName val="3. WARSTWY ŚCIAN ZEWNĘTRZNYCH"/>
      <sheetName val="4. ŚCIANY WEWNĘTRZNE DZIAŁOWE"/>
      <sheetName val="5. WARSTWY ŚCIAN WEWNETRZNYCH"/>
      <sheetName val="6. DACHY"/>
      <sheetName val="7. SUFITY, STROPY PODWIESZANE "/>
      <sheetName val="8. OKNA,DRZWI, BRAMY ZEWNĘTRZNE"/>
      <sheetName val="9. OKNA,DRZWI, BRAMY WEWNĘTRZNE"/>
      <sheetName val="10. POSADZKI"/>
      <sheetName val="11. ELEMENTY ELEWACJI"/>
      <sheetName val="12. ELEMENTY WYPOSAŻENIA WNĘTRZ"/>
      <sheetName val="13. URZĄDZENIA TECHNICZNE"/>
      <sheetName val="14. IZOLACJE"/>
      <sheetName val="15. POZOSTAŁE ELEMENTY"/>
      <sheetName val="16. KONSTRUKCJA"/>
      <sheetName val="17. INST. ELEKTR.  GTC"/>
      <sheetName val="18.INST ELEKTR. GTC aranżacje"/>
      <sheetName val="19.INST. TELETECH. GTC"/>
      <sheetName val="20. INST TELETECH GTC aranżacje"/>
      <sheetName val="21. INST GRZEWECZE I CHŁODNICZE"/>
      <sheetName val="22. INST. WENT. I KLIM. "/>
      <sheetName val="23.INST WOD PPOŻ I URZ TRYSK "/>
      <sheetName val="24.INST WOD-KAN I CWU"/>
      <sheetName val="25. PRZYŁĄCZA"/>
      <sheetName val="26. DROGI"/>
      <sheetName val="27 .ZIELEŃ BUDYNEK B"/>
      <sheetName val="PORÓWNANIE PODWYKONAWCÓ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oga"/>
      <sheetName val="tunel"/>
      <sheetName val="mury"/>
      <sheetName val="est"/>
      <sheetName val="kd"/>
      <sheetName val="sanit"/>
      <sheetName val="woda"/>
      <sheetName val="gaz"/>
      <sheetName val="oswietl"/>
      <sheetName val="elektroenerg"/>
      <sheetName val="teletechn"/>
      <sheetName val="sygn1"/>
      <sheetName val="sygn2"/>
      <sheetName val="ziel"/>
      <sheetName val="ZZK"/>
      <sheetName val="TOTAL"/>
      <sheetName val="beton"/>
      <sheetName val="pale"/>
      <sheetName val="Zaplecza mostowe"/>
      <sheetName val="nawierzchnia"/>
      <sheetName val="kruszywa"/>
      <sheetName val="KO"/>
      <sheetName val="RZ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s"/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APO"/>
      <sheetName val="KOD Budowy"/>
      <sheetName val="B63"/>
      <sheetName val="B84"/>
      <sheetName val="B19"/>
      <sheetName val="B94"/>
      <sheetName val="B81"/>
      <sheetName val="BY8"/>
      <sheetName val="B67"/>
      <sheetName val="B67100%"/>
      <sheetName val="REJON5"/>
    </sheetNames>
    <sheetDataSet>
      <sheetData sheetId="0" refreshError="1">
        <row r="5">
          <cell r="C5" t="str">
            <v>NUMERO</v>
          </cell>
        </row>
        <row r="6">
          <cell r="C6">
            <v>4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s"/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APO"/>
      <sheetName val="KOD Budowy"/>
      <sheetName val="B63"/>
      <sheetName val="B84"/>
      <sheetName val="B19"/>
      <sheetName val="B94"/>
      <sheetName val="B81"/>
      <sheetName val="BY8"/>
      <sheetName val="B67"/>
      <sheetName val="B67100%"/>
      <sheetName val="REJON5"/>
    </sheetNames>
    <sheetDataSet>
      <sheetData sheetId="0" refreshError="1">
        <row r="5">
          <cell r="C5" t="str">
            <v>NUMERO</v>
          </cell>
        </row>
        <row r="6">
          <cell r="C6">
            <v>4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1"/>
      <sheetName val="Drogi etap 3"/>
      <sheetName val="Rozbiórka baraków w etapie 3"/>
      <sheetName val="Organizacja ruchu etap 1"/>
      <sheetName val="Organizacja ruchu etap 3"/>
      <sheetName val="elektryka 1"/>
      <sheetName val="elektryka 3"/>
      <sheetName val="elektryka zaplecze E-1"/>
      <sheetName val="ZZK"/>
      <sheetName val="ZPR"/>
      <sheetName val="Opaska Rozewie"/>
      <sheetName val="beton"/>
    </sheetNames>
    <sheetDataSet>
      <sheetData sheetId="0" refreshError="1">
        <row r="6">
          <cell r="B6" t="str">
            <v>D-01.01.01</v>
          </cell>
        </row>
        <row r="39">
          <cell r="B39" t="str">
            <v>Przebudowa sieci energetycznych, oświetlenia drogowego, zasilanie sygnalizacji świetlnej i wiat przystankowych – I ETAP</v>
          </cell>
        </row>
        <row r="41">
          <cell r="B41" t="str">
            <v>Przebudowa sieci energetycznych, oświetlenia drogowego, zasilanie sygnalizacji świetlnej i wiat przystankowych – III ETAP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KOD Budowy"/>
      <sheetName val="B63"/>
      <sheetName val="B84"/>
      <sheetName val="B19"/>
      <sheetName val="B94"/>
      <sheetName val="B81"/>
      <sheetName val="BY8"/>
      <sheetName val="B67"/>
      <sheetName val="B67100%"/>
      <sheetName val="REJON5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C5">
            <v>2</v>
          </cell>
        </row>
        <row r="6">
          <cell r="C6" t="str">
            <v>PLN</v>
          </cell>
        </row>
      </sheetData>
      <sheetData sheetId="18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.O. ZESTAWIENIE"/>
      <sheetName val="Kontenery"/>
      <sheetName val="Ochrona"/>
      <sheetName val="Energia"/>
      <sheetName val="Dojazdy, place"/>
      <sheetName val="Drogi i place z gruzu"/>
      <sheetName val="Płyty drogowe"/>
      <sheetName val="Sprzęt Transport Drobnica"/>
      <sheetName val="oznakowanie budowy"/>
      <sheetName val="wyp. baraków"/>
      <sheetName val="Odzież robocza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Drogi etap 1"/>
      <sheetName val="Drogi etap 2"/>
      <sheetName val="Drogi etap 3"/>
      <sheetName val="Rozbiórka baraków w etapie 2"/>
      <sheetName val="Rozbiórka baraków w etapie 3"/>
      <sheetName val="Organizacja ruchu etap 1"/>
      <sheetName val="Organizacja ruchu etap 2"/>
      <sheetName val="Organizacja ruchu etap 3"/>
      <sheetName val="elektryka 1"/>
      <sheetName val="elektryka 2"/>
      <sheetName val="elektryka 3"/>
      <sheetName val="elektryka zaplecze"/>
      <sheetName val="specyfikacje_oznaczenia"/>
      <sheetName val="Drogi_etap_1"/>
      <sheetName val="Drogi_etap_2"/>
      <sheetName val="Drogi_etap_3"/>
      <sheetName val="Rozbiórka_baraków_w_etapie_2"/>
      <sheetName val="Rozbiórka_baraków_w_etapie_3"/>
      <sheetName val="Organizacja_ruchu_etap_1"/>
      <sheetName val="Organizacja_ruchu_etap_2"/>
      <sheetName val="Organizacja_ruchu_etap_3"/>
      <sheetName val="elektryka_1"/>
      <sheetName val="elektryka_2"/>
      <sheetName val="elektryka_3"/>
      <sheetName val="elektryka_zaplecze"/>
    </sheetNames>
    <sheetDataSet>
      <sheetData sheetId="0">
        <row r="9">
          <cell r="B9" t="str">
            <v>D-01.02.04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9">
          <cell r="B9" t="str">
            <v>D-01.02.04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C5" t="str">
            <v>NUMERO</v>
          </cell>
        </row>
        <row r="6">
          <cell r="C6">
            <v>2</v>
          </cell>
        </row>
      </sheetData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/>
      <sheetData sheetId="5"/>
      <sheetData sheetId="6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"/>
      <sheetName val="RAPORT OTWARCIA"/>
      <sheetName val="HPO"/>
      <sheetName val="KO"/>
      <sheetName val="KO.2str"/>
      <sheetName val="KZO"/>
      <sheetName val="KCO"/>
      <sheetName val="BUDŻET"/>
      <sheetName val="POROFER"/>
      <sheetName val="PODWYK."/>
      <sheetName val="DT"/>
      <sheetName val="DW"/>
      <sheetName val="DFP"/>
      <sheetName val="KZR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EDMIARY (2)"/>
      <sheetName val="PRZEDMIARY"/>
      <sheetName val="PRZEDMIARY zestaw"/>
      <sheetName val="WSPÓŁCZYNNIKI"/>
      <sheetName val="STAN SUROWY"/>
      <sheetName val="WYKOŃCZENIÓWKA"/>
      <sheetName val="Oferty kompleksowe"/>
    </sheetNames>
    <sheetDataSet>
      <sheetData sheetId="0" refreshError="1"/>
      <sheetData sheetId="1" refreshError="1"/>
      <sheetData sheetId="2" refreshError="1"/>
      <sheetData sheetId="3" refreshError="1">
        <row r="10">
          <cell r="I10">
            <v>24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ZBIORCZE"/>
      <sheetName val="48.0+983,45 DD79P"/>
      <sheetName val="49.80+111,61 S5"/>
      <sheetName val="50.0+946,49  4776P"/>
      <sheetName val="51.82+735,06 S5"/>
      <sheetName val="52.84+088,40 S5"/>
      <sheetName val="53.84+504,89 S5"/>
      <sheetName val="54.85+789,98 S5"/>
      <sheetName val="55.0+040,60 łącz.3"/>
      <sheetName val="56.1+557,94  5476P"/>
      <sheetName val="57.1+802,55  5476P"/>
      <sheetName val="58.86+533,87 S5"/>
      <sheetName val="59.0+534,54  5475P"/>
      <sheetName val="60.87+244,98 S5"/>
      <sheetName val="61.88+018,04 S5"/>
      <sheetName val="62.0+508,27 dr. gm. 6009"/>
      <sheetName val="63.89+473,43 S5"/>
      <sheetName val="64.89+837,67 S5"/>
      <sheetName val="65.91+061,55 S5"/>
      <sheetName val="66.91+568,66 S5"/>
      <sheetName val="67.92+213,67 S5"/>
      <sheetName val="68.5+133,04 DD87P"/>
      <sheetName val="69.92+516,69 S5"/>
      <sheetName val="70.93+667,99 S5"/>
      <sheetName val="71.94+610,14 S5"/>
      <sheetName val="72.0+395,94 dr.lok."/>
      <sheetName val="73.96+000,00 S5"/>
      <sheetName val="74.96+767,36 S5"/>
      <sheetName val="75.97+179,44 S5"/>
      <sheetName val="76.97+771,24 S5"/>
      <sheetName val="77.3+257,52 DD94P"/>
      <sheetName val="78.0+434,35 DD97L"/>
      <sheetName val="79.97+971,00 S5"/>
      <sheetName val="80.98+459,67 S5"/>
      <sheetName val="81.99+120,95 S5"/>
      <sheetName val="82.0+192,80 łącz.3"/>
      <sheetName val="83.0+045,61 łącz.3"/>
      <sheetName val="84.99+419,72 S5"/>
      <sheetName val="85.0+347,78 DD98P"/>
      <sheetName val="86.0+633,87 łącz.1"/>
      <sheetName val="87.0+473,26 łącz. 1"/>
      <sheetName val="88.0+309,00 łącz.2"/>
      <sheetName val="89.100+051,53 S5"/>
      <sheetName val="90.100+521,74 S5"/>
      <sheetName val="91.101+294,29 S5"/>
      <sheetName val="92.70+025,53 DK36"/>
      <sheetName val="93.70+190,53 DK36"/>
      <sheetName val="94.70+449,00 DK36"/>
      <sheetName val="95.70+787,56 DK36"/>
      <sheetName val="96.71+185,61 DK36"/>
      <sheetName val="97.70+273,01 starej DK 36"/>
      <sheetName val="98.101+480,04 S5"/>
      <sheetName val="99.101+819,19 S5"/>
      <sheetName val="100.101+837,48 S5"/>
      <sheetName val="101.102+147,33 S5"/>
      <sheetName val="102.102+457,33 S5"/>
      <sheetName val="103.102+946,26 S5"/>
      <sheetName val="104.103+274,95 S5"/>
      <sheetName val="105.74+063,90 DK36"/>
      <sheetName val="106.Przepust DK36"/>
      <sheetName val="107.75+038,17 DK36"/>
      <sheetName val="108.0+302,51  4910P"/>
      <sheetName val="109.75+969,13 DK36"/>
      <sheetName val="110.104+114,96 S5"/>
      <sheetName val="111.104+418,51 S5"/>
      <sheetName val="112.104+500,00 S5"/>
      <sheetName val="113.106+553,40 S5"/>
      <sheetName val="114.108+595,20 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finicje"/>
      <sheetName val="A-1"/>
      <sheetName val="A-3 Transport"/>
      <sheetName val="A-4 Sprzęt"/>
      <sheetName val="A-7"/>
      <sheetName val="Obiekt WA-16"/>
      <sheetName val="Betony"/>
    </sheetNames>
    <sheetDataSet>
      <sheetData sheetId="0" refreshError="1">
        <row r="2">
          <cell r="C2">
            <v>20.5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ort"/>
      <sheetName val="koszty_ogolne"/>
      <sheetName val="Harmonogram"/>
      <sheetName val="TWES"/>
      <sheetName val="ZZK"/>
      <sheetName val="drogi wycena"/>
      <sheetName val="wzmocnienia"/>
      <sheetName val="gaz"/>
      <sheetName val="kan deszcz"/>
      <sheetName val="zbiorniki"/>
      <sheetName val="k.sanit."/>
      <sheetName val="melioracje"/>
      <sheetName val="woda"/>
      <sheetName val="Kolizje ee"/>
      <sheetName val="Oświetlenie"/>
      <sheetName val="Zasilanie"/>
      <sheetName val="Trakcja PKP"/>
      <sheetName val="Kolizje tt 6"/>
      <sheetName val="Kanalizacja tt 6"/>
      <sheetName val="MOP"/>
      <sheetName val="wzm. ceny"/>
      <sheetName val="Kanał - rob"/>
      <sheetName val="PODWYKONAWCY"/>
      <sheetName val="wapno"/>
      <sheetName val="rozbiórki"/>
      <sheetName val="Nawierzchnie"/>
      <sheetName val="Układanie"/>
      <sheetName val="Recepty"/>
      <sheetName val="humus"/>
      <sheetName val="Wykop"/>
      <sheetName val="Nasyp"/>
      <sheetName val="Profil"/>
      <sheetName val="Lamane"/>
      <sheetName val="w.mrozo"/>
      <sheetName val="prefabrykaty"/>
      <sheetName val="materiały"/>
      <sheetName val="Naw_betonowa"/>
      <sheetName val="Układ_podbud_bet"/>
      <sheetName val="Układ_naw_bet"/>
      <sheetName val="Recepty_beton"/>
      <sheetName val="Grysy do betonu - DWN"/>
      <sheetName val="Grysy do betonu - GWN"/>
      <sheetName val="płace"/>
      <sheetName val="cennik sprzętu 2015"/>
      <sheetName val="zuzycie paliwa"/>
      <sheetName val="kalk przepustów"/>
      <sheetName val="przydatn. gruntów"/>
      <sheetName val="stabilizacja"/>
      <sheetName val="zestawienia"/>
      <sheetName val="roboty ziemne TG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3">
          <cell r="H13">
            <v>92.12</v>
          </cell>
        </row>
        <row r="14">
          <cell r="H14">
            <v>138.18</v>
          </cell>
        </row>
        <row r="15">
          <cell r="H15">
            <v>184.24</v>
          </cell>
        </row>
        <row r="16">
          <cell r="H16">
            <v>276.36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8">
          <cell r="B8">
            <v>16.649999999999999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2"/>
      <sheetName val="Rozbiórka baraków w etapie 2"/>
      <sheetName val="Organizacja ruchu etap 2"/>
      <sheetName val="elektryka 2"/>
    </sheetNames>
    <sheetDataSet>
      <sheetData sheetId="0" refreshError="1">
        <row r="40">
          <cell r="B40" t="str">
            <v>Przebudowa sieci energetycznych, oświetlenia drogowego, zasilanie sygnalizacji świetlnej i wiat przystankowych – II ETAP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-5"/>
      <sheetName val="PG-6"/>
      <sheetName val="PG-7"/>
      <sheetName val="PZ-6a"/>
      <sheetName val="WA-10"/>
      <sheetName val="PG-14"/>
      <sheetName val="PG-15"/>
      <sheetName val=" transport"/>
      <sheetName val="sprzet"/>
      <sheetName val="Definicje"/>
      <sheetName val="_transport"/>
    </sheetNames>
    <sheetDataSet>
      <sheetData sheetId="0" refreshError="1">
        <row r="1">
          <cell r="Y1">
            <v>20.5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YCENA"/>
      <sheetName val="ceny"/>
      <sheetName val="ceny jedn rycz"/>
      <sheetName val="KO"/>
      <sheetName val="uwagi"/>
      <sheetName val="bet_rozkusze"/>
      <sheetName val="szalunki_tarcica"/>
      <sheetName val="KS"/>
      <sheetName val="belki Łódzkie T"/>
      <sheetName val="kolektory"/>
      <sheetName val="łożyska"/>
      <sheetName val="dylatacje"/>
      <sheetName val="pr.obc"/>
      <sheetName val="podwieszenie"/>
      <sheetName val="(pusty)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5">
          <cell r="E5">
            <v>0</v>
          </cell>
        </row>
        <row r="7">
          <cell r="E7">
            <v>0.1</v>
          </cell>
        </row>
        <row r="8">
          <cell r="E8">
            <v>2.5000000000000001E-2</v>
          </cell>
        </row>
        <row r="9">
          <cell r="E9">
            <v>2.5000000000000001E-2</v>
          </cell>
        </row>
        <row r="10">
          <cell r="E10">
            <v>0.05</v>
          </cell>
        </row>
        <row r="11">
          <cell r="E11">
            <v>0.03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żet stanu surowego"/>
      <sheetName val="Wykończeniówka"/>
      <sheetName val="Przodek"/>
      <sheetName val="Budżet_stanu_surowego"/>
      <sheetName val="Budżet_stanu_surowego1"/>
      <sheetName val="Budżet_stanu_surowego2"/>
      <sheetName val="Budżet_stanu_surowego3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"/>
      <sheetName val="Wisla Smiala - PRCiP"/>
      <sheetName val="Wisla Smiala - Dedalus - 1 kurs"/>
      <sheetName val="Wisla Smiala - Dedalus - 2 kurs"/>
      <sheetName val="Wisla Smiala - Dredge Brokers"/>
      <sheetName val="Wisla Smiala - zakup"/>
      <sheetName val="Wisla Smiala - statek"/>
      <sheetName val="RZO"/>
      <sheetName val="Koszty_ogolne"/>
    </sheetNames>
    <sheetDataSet>
      <sheetData sheetId="0">
        <row r="2">
          <cell r="K2">
            <v>1.1469061948498349</v>
          </cell>
        </row>
      </sheetData>
      <sheetData sheetId="1">
        <row r="25">
          <cell r="N25">
            <v>13700000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">
          <cell r="L1">
            <v>4.3</v>
          </cell>
        </row>
      </sheetData>
      <sheetData sheetId="7"/>
      <sheetData sheetId="8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.KOSZT.INWEST."/>
      <sheetName val="Estak. O-E1"/>
      <sheetName val="Estak. O-E2"/>
      <sheetName val="Estak. O-E3iE4"/>
      <sheetName val="wiad. 0-E5"/>
      <sheetName val="Estak. O-E6"/>
      <sheetName val="Estak. O-E7"/>
      <sheetName val="Most O-M8"/>
      <sheetName val="Most O-M9"/>
      <sheetName val="Kładk. O-K10"/>
      <sheetName val="Tunel O-T11"/>
      <sheetName val="Tunel O-T12"/>
      <sheetName val="Tunel O-T13"/>
      <sheetName val="Tunel O-T14"/>
      <sheetName val="Tunel O-T15"/>
      <sheetName val="Mury"/>
      <sheetName val="Sch. O-S29"/>
      <sheetName val="Sch. O-S30"/>
      <sheetName val="Estak_ O_E3i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odezja_Zaplecze"/>
      <sheetName val="przedmiar-zbiorczy"/>
      <sheetName val="DROGOWY"/>
      <sheetName val="MOSTY -ZBIOR"/>
      <sheetName val="OE-1"/>
      <sheetName val="OE-2"/>
      <sheetName val="OE-3"/>
      <sheetName val="OE-4"/>
      <sheetName val="OE-7"/>
      <sheetName val="OM-8"/>
      <sheetName val="OT-9"/>
      <sheetName val="OW-16"/>
      <sheetName val="OW-19"/>
      <sheetName val="OW-21"/>
      <sheetName val="OW-26"/>
      <sheetName val="WODA"/>
      <sheetName val="KAN-DESZCZ"/>
      <sheetName val="GAZ"/>
      <sheetName val="OŚWIETL"/>
      <sheetName val="ENERGET-PRZEBUD"/>
      <sheetName val="SYGNAL"/>
      <sheetName val="TELETECH"/>
      <sheetName val="EKRANY"/>
      <sheetName val="ZIELEŃ"/>
      <sheetName val="OZNAK"/>
      <sheetName val="MSI"/>
      <sheetName val="MELIOR"/>
      <sheetName val="WZM. GRUNTU"/>
      <sheetName val="ZMIANA ORG. RUCHU"/>
      <sheetName val="KCO"/>
      <sheetName val="KP_MW"/>
      <sheetName val="Cash "/>
      <sheetName val="Żelbet"/>
      <sheetName val="Wykaz_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24">
          <cell r="I24">
            <v>290.09324521948906</v>
          </cell>
          <cell r="J24">
            <v>274.27130252288453</v>
          </cell>
          <cell r="K24">
            <v>269.51970883850072</v>
          </cell>
          <cell r="L24">
            <v>260.57753762811126</v>
          </cell>
          <cell r="M24">
            <v>239.63633381841186</v>
          </cell>
          <cell r="N24">
            <v>66.079643196544282</v>
          </cell>
          <cell r="O24">
            <v>108.29410808080809</v>
          </cell>
          <cell r="P24">
            <v>113.9208</v>
          </cell>
        </row>
        <row r="26">
          <cell r="I26">
            <v>175.91133522817577</v>
          </cell>
          <cell r="J26">
            <v>121.11</v>
          </cell>
          <cell r="K26">
            <v>151.1</v>
          </cell>
          <cell r="L26">
            <v>142.84</v>
          </cell>
          <cell r="M26">
            <v>112.92</v>
          </cell>
        </row>
      </sheetData>
      <sheetData sheetId="33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 1"/>
      <sheetName val="Zest 2"/>
      <sheetName val="PG-5 00"/>
      <sheetName val="PG-6 00 "/>
      <sheetName val="PZ-6A 00 "/>
      <sheetName val="PG-7 00"/>
      <sheetName val="WA-10 00"/>
      <sheetName val="WA-12 00"/>
      <sheetName val="PG-14 00"/>
      <sheetName val="PG-15 00"/>
      <sheetName val="WA-16"/>
      <sheetName val="Obliczenia"/>
      <sheetName val="Baza cen"/>
      <sheetName val="Ryzyka Szansa"/>
      <sheetName val="Ryzyka Strata"/>
      <sheetName val="Fundament PERI"/>
      <sheetName val="Korpusy PERI"/>
      <sheetName val="Płyta PERI"/>
      <sheetName val="Kapa chodnikowa"/>
      <sheetName val="Definicje"/>
      <sheetName val="A-1"/>
      <sheetName val="A-4 Sprzęt"/>
      <sheetName val="A-7"/>
      <sheetName val="Betony"/>
      <sheetName val=" transport"/>
      <sheetName val="Sprzet PG"/>
      <sheetName val="Zest_1"/>
      <sheetName val="Zest_2"/>
      <sheetName val="PG-5_00"/>
      <sheetName val="PG-6_00_"/>
      <sheetName val="PZ-6A_00_"/>
      <sheetName val="PG-7_00"/>
      <sheetName val="WA-10_00"/>
      <sheetName val="WA-12_00"/>
      <sheetName val="PG-14_00"/>
      <sheetName val="PG-15_00"/>
      <sheetName val="Baza_cen"/>
      <sheetName val="Ryzyka_Szansa"/>
      <sheetName val="Ryzyka_Strata"/>
      <sheetName val="Fundament_PERI"/>
      <sheetName val="Korpusy_PERI"/>
      <sheetName val="Płyta_PERI"/>
      <sheetName val="Kapa_chodnikowa"/>
      <sheetName val="A-4_Sprzęt"/>
      <sheetName val="_transport"/>
      <sheetName val="Sprzet_P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3">
          <cell r="C3">
            <v>1.79</v>
          </cell>
        </row>
        <row r="4">
          <cell r="C4">
            <v>0.48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ły"/>
      <sheetName val="8.1,8.2,8.3,8.5,8.6,8.7"/>
      <sheetName val="5.2 5.3"/>
      <sheetName val="ZBIORCZY"/>
      <sheetName val="DROGA"/>
      <sheetName val="KAN_Kaliska"/>
      <sheetName val="KAN_Kościerzyna"/>
      <sheetName val="telet"/>
      <sheetName val="energ.Kaliska"/>
      <sheetName val="energ.Huta"/>
      <sheetName val="RAZEM_Przepusty "/>
      <sheetName val="nr 1"/>
      <sheetName val="nr 2"/>
      <sheetName val="nr 3"/>
      <sheetName val="nr 4"/>
      <sheetName val="nr 5"/>
      <sheetName val="nr 6"/>
      <sheetName val="nr 7"/>
      <sheetName val="nr 8"/>
      <sheetName val="nr 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J3">
            <v>30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ntrola"/>
      <sheetName val="MO01"/>
      <sheetName val="MO02"/>
      <sheetName val="WD10"/>
      <sheetName val="KP11"/>
      <sheetName val="WA12"/>
      <sheetName val="WA13"/>
      <sheetName val="WD14"/>
      <sheetName val="KP15"/>
      <sheetName val="WA17"/>
      <sheetName val="Tab.el.rozlicz.---&gt;"/>
      <sheetName val="MO01 T"/>
      <sheetName val="MO02 T"/>
      <sheetName val="WD10 T"/>
      <sheetName val="KP11 T"/>
      <sheetName val="WA12 T"/>
      <sheetName val="WA13 T"/>
      <sheetName val="WD14 T"/>
      <sheetName val="KP15 T"/>
      <sheetName val="WA17 T"/>
      <sheetName val="Aktualiz. cen jedn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ÓŁCZYNNIKI"/>
      <sheetName val="Zaplecze zamawiającego"/>
    </sheetNames>
    <sheetDataSet>
      <sheetData sheetId="0"/>
      <sheetData sheetId="1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_67__POL"/>
      <sheetName val="C_68__POL"/>
      <sheetName val="D_01__POL"/>
      <sheetName val="D_02__POL"/>
      <sheetName val="D_03__POL"/>
      <sheetName val="D_04__POL"/>
      <sheetName val="D_05__POL"/>
      <sheetName val="D_06__POL"/>
      <sheetName val="D_07__POL"/>
      <sheetName val="D_07p_POL"/>
      <sheetName val="D_08__POL"/>
      <sheetName val="D_09__POL"/>
      <sheetName val="D_10__POL"/>
      <sheetName val="D_11__POL"/>
      <sheetName val="D_12__POL"/>
      <sheetName val="D_13__POL"/>
      <sheetName val="D_14__POL"/>
      <sheetName val="D_15__POL"/>
      <sheetName val="D_16__POL"/>
      <sheetName val="D_17__POL"/>
      <sheetName val="D_18__POL"/>
      <sheetName val="D_19__POL"/>
      <sheetName val="D_20__POL"/>
      <sheetName val="D_21__POL"/>
      <sheetName val="D_22__POL"/>
      <sheetName val="E_01p_POL"/>
      <sheetName val="SU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402">
          <cell r="G402" t="str">
            <v/>
          </cell>
        </row>
      </sheetData>
      <sheetData sheetId="24" refreshError="1">
        <row r="402">
          <cell r="G402" t="str">
            <v/>
          </cell>
        </row>
      </sheetData>
      <sheetData sheetId="25" refreshError="1">
        <row r="402">
          <cell r="G402" t="str">
            <v/>
          </cell>
        </row>
      </sheetData>
      <sheetData sheetId="26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2"/>
      <sheetName val="Żelbet"/>
      <sheetName val="Arkusz3"/>
    </sheetNames>
    <sheetDataSet>
      <sheetData sheetId="0" refreshError="1"/>
      <sheetData sheetId="1" refreshError="1">
        <row r="23">
          <cell r="E23">
            <v>45</v>
          </cell>
          <cell r="F23">
            <v>75</v>
          </cell>
          <cell r="J23">
            <v>215</v>
          </cell>
        </row>
      </sheetData>
      <sheetData sheetId="2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kada_PN"/>
      <sheetName val="Wiadukt"/>
      <sheetName val="Rondo"/>
      <sheetName val="Estakady_PD"/>
      <sheetName val="Dojazd_do_Estakady_PN"/>
      <sheetName val="Droga"/>
      <sheetName val="Odwodnienie"/>
      <sheetName val="Oznakowanie"/>
      <sheetName val="Zelbet"/>
      <sheetName val="KCO"/>
      <sheetName val="KP"/>
      <sheetName val="Profilowanie"/>
      <sheetName val="Podsyp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3">
          <cell r="E23">
            <v>40</v>
          </cell>
        </row>
        <row r="49">
          <cell r="D49">
            <v>0.25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Zest"/>
      <sheetName val="Definicje"/>
      <sheetName val="E1"/>
      <sheetName val="E2"/>
      <sheetName val="E3"/>
      <sheetName val="M4"/>
      <sheetName val="KO Zest"/>
      <sheetName val="Kontenery"/>
      <sheetName val="Ochrona"/>
      <sheetName val="Energia"/>
      <sheetName val="Dojazdy,place"/>
      <sheetName val="STD"/>
      <sheetName val="Szalunki"/>
      <sheetName val="Pylon"/>
      <sheetName val="ZiemneŚcianki"/>
      <sheetName val="NasM4"/>
      <sheetName val="NasE2,E3"/>
      <sheetName val="PodporyWoda"/>
      <sheetName val="PodporyTym"/>
      <sheetName val="KO_Zest"/>
      <sheetName val="KO_Zest1"/>
      <sheetName val="KO_Zest2"/>
    </sheetNames>
    <sheetDataSet>
      <sheetData sheetId="0" refreshError="1"/>
      <sheetData sheetId="1" refreshError="1"/>
      <sheetData sheetId="2" refreshError="1">
        <row r="3">
          <cell r="B3">
            <v>10</v>
          </cell>
        </row>
        <row r="4">
          <cell r="B4">
            <v>13</v>
          </cell>
        </row>
        <row r="91">
          <cell r="B91">
            <v>160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_ 1 Drzewa i krzewy"/>
      <sheetName val="Zał_ 2 Zdjęcie humusu"/>
      <sheetName val="Zał_ 3a Rozbiórka nawierzchni"/>
      <sheetName val="Zał_ 3b Rozbiórka elem_ drog_"/>
      <sheetName val="Zał_4 Roboty ziemne"/>
      <sheetName val="Zał_ 5 Plantowanie skarp"/>
      <sheetName val="Zał_6a Warstwy nawierzchni"/>
      <sheetName val="Zał_ 7a Wyrównania masą bitum"/>
      <sheetName val="Zał_ 7b Wyrównania kruszywem"/>
      <sheetName val="Zał_ 8 Frezowanie"/>
      <sheetName val="Zał_9 Naprawa spękań naw"/>
      <sheetName val="Zał_10b Oznakowanie pionowe "/>
      <sheetName val="Zał_10c Urządzenia bez ruchu"/>
      <sheetName val="Zał_11 Krawężniki i obrzeża"/>
      <sheetName val="Zał._12 Chodniki"/>
      <sheetName val="Zał_13korytka ogrodzenia barier"/>
      <sheetName val="Zał_14 Zatoki autobusowe"/>
      <sheetName val="Zał_15 Zj_ do gosp_ i dr_ bocz_"/>
      <sheetName val="Zał_16 Oczyszczenie rowów"/>
      <sheetName val="Zał_17 Zieleńce"/>
      <sheetName val="1. Ślepy koszt-roboty drogowe"/>
      <sheetName val="1. Ślepy koszt-roboty dr popr"/>
      <sheetName val="ślepy kosztorys strony tutułowe"/>
      <sheetName val="przedmiar strony tutułow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_ 1 Drzewa i krzewy"/>
      <sheetName val="Zał_2 Zdjęcie humusu"/>
      <sheetName val="Zał_ 3a Rozbiórka nawierzchni"/>
      <sheetName val="Zał_ 3b Rozbiórka elem_ drog_"/>
      <sheetName val="Zał_4 Roboty ziemne"/>
      <sheetName val="Zał_5 Umocnienie poboczy"/>
      <sheetName val="Zał_6a Warstwy nawierzchni"/>
      <sheetName val="Zał_6b Wa-wy nawierzchni dr zb"/>
      <sheetName val="Zał_10a Oznakowanie poziome"/>
      <sheetName val="Zał_10b Oznakowanie pionowe "/>
      <sheetName val="Zał_10c Urządzenia bez ruchu"/>
      <sheetName val="Zał_11 Krawężniki i obrzeża"/>
      <sheetName val="Zał._12 Chodniki"/>
      <sheetName val="Zał_13korytka ogrodzenia barier"/>
      <sheetName val="Zał_14 Zat autobusowe i parking"/>
      <sheetName val="Zał_15 Zj_ do gosp_ i dr_ bocz_"/>
      <sheetName val="Zał_16 Zieleńce"/>
      <sheetName val="Zał_ 17 Umocnienie rowów"/>
      <sheetName val="Zał_ 18 Schodkowanie skarp"/>
      <sheetName val="Zał_ 19 Stabilizacja wapnem"/>
      <sheetName val="Arkusz1"/>
      <sheetName val="Arkusz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_ 1 Drzewa i krzewy"/>
      <sheetName val="Zał_2a Zdjęcie humusu"/>
      <sheetName val="Zał_ 2 Zdjęcie humusu"/>
      <sheetName val="Zał_ 3a Rozbiórka nawierzchni"/>
      <sheetName val="Zał_ 3b Rozbiórka elem_ drog_"/>
      <sheetName val="Zał_4a Roboty ziemne"/>
      <sheetName val="Zał_4b Roboty ziemne - poszerz "/>
      <sheetName val="Zał_5 Umocnienie poboczy"/>
      <sheetName val="Zał_6a Warstwy nawierzchni"/>
      <sheetName val="Zał_6b Wa-wy nawierzchni dr zb"/>
      <sheetName val="Zał_ 7 Wyrównania masą bitum"/>
      <sheetName val="Zał_ 8 Frezowanie"/>
      <sheetName val="Zał_9 Naprawa spękań naw"/>
      <sheetName val="Zał_10a Oznakowanie poziome"/>
      <sheetName val="Zał_10a Oznakowanie poziome (2)"/>
      <sheetName val="Zał_10b Oznakowanie pionowe "/>
      <sheetName val="Zał_10c Urządzenia bez ruchu"/>
      <sheetName val="Zał_11 Krawężniki i obrzeża"/>
      <sheetName val="Zał._12 Chodniki"/>
      <sheetName val="Zał_13korytka ogrodzenia barier"/>
      <sheetName val="Zał_14 Zatoki autobusowe"/>
      <sheetName val="Zał_15 Zj_ do gosp_ i dr_ bocz_"/>
      <sheetName val="Zał_16 Zieleńce"/>
      <sheetName val="Zał_ 17 Umocnienie rowów"/>
      <sheetName val="1. Ślepy koszt-roboty drogowe"/>
      <sheetName val="1. Ślepy koszt-roboty dr popr"/>
      <sheetName val="ślepy kosztorys strony tutułowe"/>
      <sheetName val="przedmiar strony tutułowe"/>
      <sheetName val="przedmiar strony tutułowe (2)"/>
      <sheetName val="przedmiar strony tutułowe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lecza"/>
      <sheetName val="Drogi, dojazdowe, place skład "/>
    </sheetNames>
    <sheetDataSet>
      <sheetData sheetId="0" refreshError="1"/>
      <sheetData sheetId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2U30KZ"/>
      <sheetName val="Ficha_APO"/>
      <sheetName val="Pas_VIVA"/>
      <sheetName val="Pas_VIVA-E"/>
      <sheetName val="Pas_CANCELADA"/>
      <sheetName val="Pas_CANCELADA-E"/>
      <sheetName val="Ficha_APO1"/>
      <sheetName val="Pas_VIVA1"/>
      <sheetName val="Pas_VIVA-E1"/>
      <sheetName val="Pas_CANCELADA1"/>
      <sheetName val="Pas_CANCELADA-E1"/>
      <sheetName val="Ficha_APO2"/>
      <sheetName val="Pas_VIVA2"/>
      <sheetName val="Pas_VIVA-E2"/>
      <sheetName val="Pas_CANCELADA2"/>
      <sheetName val="Pas_CANCELADA-E2"/>
      <sheetName val="Ficha_APO3"/>
      <sheetName val="Pas_VIVA3"/>
      <sheetName val="Pas_VIVA-E3"/>
      <sheetName val="Pas_CANCELADA3"/>
      <sheetName val="Pas_CANCELADA-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A5" t="str">
            <v>NUMERO</v>
          </cell>
          <cell r="B5" t="str">
            <v>PAS</v>
          </cell>
          <cell r="C5" t="str">
            <v>NUMERO</v>
          </cell>
        </row>
        <row r="6">
          <cell r="A6">
            <v>1</v>
          </cell>
          <cell r="B6">
            <v>0</v>
          </cell>
          <cell r="C6">
            <v>4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8" refreshError="1">
        <row r="5">
          <cell r="A5" t="str">
            <v>NUMERO</v>
          </cell>
          <cell r="B5" t="str">
            <v xml:space="preserve">BUDOWA   </v>
          </cell>
          <cell r="C5" t="str">
            <v>D12</v>
          </cell>
        </row>
        <row r="6">
          <cell r="A6">
            <v>1</v>
          </cell>
          <cell r="B6" t="str">
            <v xml:space="preserve">INWESTOR   </v>
          </cell>
          <cell r="C6" t="str">
            <v>GENERALNA DYREKCJA DRÓG KRAJOWYCH I AUTOSTRAD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EUR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IWNIE"/>
      <sheetName val="typ_konstrukcji_zest"/>
      <sheetName val="Nab BUŁGARSKIE"/>
      <sheetName val="Nab ZAMYKAJĄCE"/>
      <sheetName val="Rzeka i potok Chylonski"/>
      <sheetName val="Kanał Chylonki"/>
      <sheetName val="M_1"/>
      <sheetName val="M_2P"/>
      <sheetName val="Most_Chylonka"/>
      <sheetName val="ZPR"/>
      <sheetName val="beton"/>
      <sheetName val="wyliczenia"/>
      <sheetName val="pale_ilosci"/>
      <sheetName val="scianki_ilości"/>
      <sheetName val="Nab_BUŁGARSKIE"/>
      <sheetName val="Nab_ZAMYKAJĄCE"/>
      <sheetName val="Rzeka_i_potok_Chylonski"/>
      <sheetName val="Kanał_Chylonki"/>
      <sheetName val="Nab_BUŁGARSKIE1"/>
      <sheetName val="Nab_ZAMYKAJĄCE1"/>
      <sheetName val="Rzeka_i_potok_Chylonski1"/>
      <sheetName val="Kanał_Chylonki1"/>
      <sheetName val="Nab_BUŁGARSKIE2"/>
      <sheetName val="Nab_ZAMYKAJĄCE2"/>
      <sheetName val="Rzeka_i_potok_Chylonski2"/>
      <sheetName val="Kanał_Chylonki2"/>
      <sheetName val="Nab_BUŁGARSKIE3"/>
      <sheetName val="Nab_ZAMYKAJĄCE3"/>
      <sheetName val="Rzeka_i_potok_Chylonski3"/>
      <sheetName val="Kanał_Chylonki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D4">
            <v>45</v>
          </cell>
        </row>
        <row r="54">
          <cell r="L54">
            <v>196.09</v>
          </cell>
        </row>
      </sheetData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Road works"/>
      <sheetName val="Suma Rw"/>
      <sheetName val="C.zab.skarp"/>
      <sheetName val="D.Przepust P1"/>
      <sheetName val="E.Przepust P2"/>
      <sheetName val="F. Przepust P3"/>
      <sheetName val="G.Przepust P8"/>
      <sheetName val="H.Przepust P9"/>
      <sheetName val="I. Przepust P11"/>
      <sheetName val="J.Przepust P15"/>
      <sheetName val="K.Obiekt 22"/>
      <sheetName val="L.Obiekt 23"/>
      <sheetName val="Ł. Obiekt Z1"/>
      <sheetName val="Urz.elektr"/>
      <sheetName val="Telekom"/>
      <sheetName val="Wodociąg"/>
      <sheetName val="Suma urz.obc."/>
      <sheetName val="Droga powiat."/>
      <sheetName val="Suma dp"/>
      <sheetName val="O.Rem.Most pSołę"/>
      <sheetName val="P.Przepust P4"/>
      <sheetName val="R.Rem.most Kamesznica"/>
      <sheetName val="S.Kładka dp."/>
      <sheetName val="Robocizna"/>
      <sheetName val="Materiał"/>
      <sheetName val="Sprzęt"/>
      <sheetName val="Suma dniówek"/>
      <sheetName val="Suma"/>
      <sheetName val="Opc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D-6"/>
      <sheetName val="WD-7"/>
      <sheetName val="WD-8"/>
      <sheetName val="WD-9"/>
      <sheetName val="M1"/>
      <sheetName val="M2"/>
      <sheetName val="ceny jedn."/>
      <sheetName val="suma"/>
      <sheetName val="zbriorcza"/>
      <sheetName val="zamiany"/>
      <sheetName val="B"/>
      <sheetName val="KS"/>
      <sheetName val="ŁD"/>
      <sheetName val="MO"/>
      <sheetName val="PA"/>
      <sheetName val="GZ"/>
      <sheetName val="PO"/>
      <sheetName val="RB"/>
      <sheetName val="SS"/>
      <sheetName val="OD"/>
      <sheetName val="DE"/>
      <sheetName val="BA"/>
      <sheetName val="zest. pali"/>
      <sheetName val="balustrady"/>
      <sheetName val="bariery"/>
      <sheetName val="VFT"/>
      <sheetName val="sworznie"/>
      <sheetName val="MO-zest"/>
      <sheetName val="DE-zest"/>
      <sheetName val="Dyl-zest."/>
      <sheetName val="pale-zam."/>
      <sheetName val="KO"/>
      <sheetName val="PERI"/>
      <sheetName val="ULMA"/>
      <sheetName val="ceny_jedn_"/>
      <sheetName val="zest__pali"/>
      <sheetName val="Dyl-zest_"/>
      <sheetName val="pale-zam_"/>
      <sheetName val="ceny_jedn_1"/>
      <sheetName val="zest__pali1"/>
      <sheetName val="Dyl-zest_1"/>
      <sheetName val="pale-zam_1"/>
      <sheetName val="ceny_jedn_2"/>
      <sheetName val="zest__pali2"/>
      <sheetName val="Dyl-zest_2"/>
      <sheetName val="pale-zam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69">
          <cell r="J69">
            <v>1.0065419619901577</v>
          </cell>
        </row>
      </sheetData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C5" t="str">
            <v>NUMERO</v>
          </cell>
        </row>
        <row r="6">
          <cell r="C6">
            <v>2</v>
          </cell>
        </row>
      </sheetData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-k"/>
      <sheetName val="DK-7"/>
      <sheetName val="Węzeł drogowy"/>
      <sheetName val="masa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.0.1"/>
      <sheetName val="SPIS DZIAŁÓW"/>
      <sheetName val="Autostrada A4 - odc. V"/>
      <sheetName val="Węzeł Wierzchosławice"/>
      <sheetName val="Drogi dojazdowe"/>
      <sheetName val="Droga woj nr 768 (WA-52)"/>
      <sheetName val="Dr. Gm. Januszów-Bagno (WA-53)"/>
      <sheetName val="Dr.gm. Szczepanów (WD-54)"/>
      <sheetName val="Droga powiatowa K1430 (WD-55)"/>
      <sheetName val="Dr.gm. i przejście (WD-56)"/>
      <sheetName val="Droga powiatowa K1434 (WD-57)"/>
      <sheetName val="DP K1421 (WA-59)"/>
      <sheetName val="DG Bielcza Biadoliny (WD-60)"/>
      <sheetName val="DP Bielcza-Przymiarki _x000a_WD-62"/>
      <sheetName val="DG Dąbrówka-Biadoliny WD-63"/>
      <sheetName val="Droga gminna (WD-66)"/>
      <sheetName val="Dr.gm. nr 202536 (WA-70)"/>
      <sheetName val="Droga powiatowa K1348 (WD-71)"/>
      <sheetName val="DW nr 975 (WA-72)"/>
      <sheetName val="DP K1346 (WA-74)"/>
      <sheetName val="MOP I &quot;MOKRZYSKA&quot;"/>
      <sheetName val="MOP I &quot;BAGNO&quot;"/>
      <sheetName val="ZBIORCZY-V"/>
      <sheetName val="KD_trasa V.1.1 "/>
      <sheetName val="Spis_działów"/>
      <sheetName val="KD_węzeł V.1.2"/>
      <sheetName val="KD_WA-52 v.1.3"/>
      <sheetName val="KD_WD-54 V.1.4"/>
      <sheetName val="KD_WD-55 V.1.5"/>
      <sheetName val="KD_WD-57 V.1.6"/>
      <sheetName val="KD_WD-60 V.1.7"/>
      <sheetName val="KD_WD-62 V1.8"/>
      <sheetName val="KD_WD-63 V.1.9"/>
      <sheetName val="KD_WD-66 V.1.10"/>
      <sheetName val="KD_WD-71 V.1.11"/>
      <sheetName val="KD_WA-72 V.1.12"/>
      <sheetName val="KD_MOP I MOKRZYSKA V.1.13"/>
      <sheetName val="KD_MOP I BAGNO V.1.14"/>
      <sheetName val="Arkusz zbiorczy"/>
      <sheetName val="Spis działów (2)"/>
      <sheetName val=" V.3.1.1_Przebudowa WN"/>
      <sheetName val=" V.3.1.2.1_Przebudowa SN"/>
      <sheetName val="V.3.1.2.2_SN"/>
      <sheetName val=" V.3.1.3.1_Przebudowa nn"/>
      <sheetName val="V.3.1.3.2_NN"/>
      <sheetName val="V.3.1.4_nn MOP Bagno"/>
      <sheetName val="V.3.1.5_nn MOP Mokrzyska"/>
      <sheetName val="V.3.1.6 Przeb_trafo"/>
      <sheetName val="V.3.1.7_Ośw A4 i MOP-Bagno"/>
      <sheetName val="V.3.1.8_Ośw A4 i MOP-Mokrzyska"/>
      <sheetName val="V.3.1.9_Ośw DW768"/>
      <sheetName val="V.3.1.10_Ośw DP K1430"/>
      <sheetName val="V.3.1.11_Ośw DP K1434"/>
      <sheetName val="V.3.1.12_SN PKP"/>
      <sheetName val="V.3.1.13_NN-PKP"/>
      <sheetName val="V.3.1.14_trafo Ostrów"/>
      <sheetName val="V.3.1.15_OŚW_DW975"/>
      <sheetName val="V.3.1.16_OŚW_Wierzch"/>
      <sheetName val="V.3.2.1.1_Tel-TPSA"/>
      <sheetName val="V.3.2.1.2_TPSA"/>
      <sheetName val="V.3.2.2.1_Tel-Multimedia"/>
      <sheetName val="V.3.2.2.2_MULTIMEDIA"/>
      <sheetName val="V.3.2.3.1_Łączność-autostradowa"/>
      <sheetName val="V.3.2.3.2_KŁ"/>
      <sheetName val="V.3.2.4_PKP"/>
      <sheetName val="Woda_V.3.3"/>
      <sheetName val="Kanalizacja_V.3.4"/>
      <sheetName val="GAZ_SRPR_V.3.5"/>
      <sheetName val="gaz W_PR_V.3.6"/>
      <sheetName val="gaz_W_PR_ SANOK_V.3.7"/>
      <sheetName val="dren_V.3.8"/>
      <sheetName val="woda_SPO_V.3.9"/>
      <sheetName val="woda_MOP_V.3.10"/>
      <sheetName val="KAN_SANIT_MOP_V.3.11"/>
      <sheetName val="Melioracja V.3.12"/>
      <sheetName val="V.3.13_KOLEJ_odc. 5"/>
      <sheetName val="Arkusz zbiorczy (2)"/>
      <sheetName val="SPIS DZIAŁÓW (3)"/>
      <sheetName val="MOP MOKRZYSKA"/>
      <sheetName val="MOP BAGNO"/>
      <sheetName val="ARKUSZ ZBIORCZY (3)"/>
      <sheetName val="ZZK_A4_odc_V"/>
      <sheetName val="TOTAL"/>
      <sheetName val="nawierzchnia"/>
      <sheetName val="kruszywa"/>
      <sheetName val="Labo"/>
      <sheetName val="KO"/>
      <sheetName val="RZO"/>
      <sheetName val="SUMA B-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on"/>
      <sheetName val="Suma_A1"/>
      <sheetName val="A1_odc1"/>
      <sheetName val="A1_odc2"/>
      <sheetName val="A1_odc3_e1"/>
      <sheetName val="A1_odc3_e2"/>
      <sheetName val="A1_odc3_e3"/>
      <sheetName val="A1_odc4"/>
      <sheetName val="A1_odc5"/>
      <sheetName val="A1_odc6"/>
      <sheetName val="TOTAL_D_M"/>
      <sheetName val="Raport"/>
      <sheetName val="KO_odc1"/>
      <sheetName val="KO_odc2"/>
      <sheetName val="KO_odc3"/>
      <sheetName val="KO_odc4"/>
      <sheetName val="KO_odc5"/>
      <sheetName val="KO_odc6"/>
      <sheetName val="NSGO"/>
      <sheetName val="Uwagi"/>
      <sheetName val="Wykop"/>
      <sheetName val="Koryto"/>
      <sheetName val="Profil"/>
      <sheetName val="Nasyp"/>
      <sheetName val="Stabilizacja"/>
      <sheetName val="Stabilizacja_Recepta"/>
      <sheetName val="Lamane"/>
      <sheetName val="Nawierzchnia"/>
      <sheetName val="Ukladanie_Masa"/>
      <sheetName val="Recepty"/>
      <sheetName val="Sprzet_07_2006"/>
      <sheetName val="zuzycie paliwa"/>
      <sheetName val="Place"/>
      <sheetName val="izolacja"/>
      <sheetName val="izolacja bez wpustow"/>
      <sheetName val="wpusty z kol"/>
      <sheetName val="KO_odc3_e1_T"/>
      <sheetName val="KO_odc3_e2_T"/>
      <sheetName val="KO_odc3_e3_T"/>
      <sheetName val="Koszty_ogolne_T"/>
      <sheetName val="zuzycie_paliwa"/>
      <sheetName val="izolacja_bez_wpustow"/>
      <sheetName val="wpusty_z_kol"/>
    </sheetNames>
    <sheetDataSet>
      <sheetData sheetId="0" refreshError="1">
        <row r="40">
          <cell r="J40">
            <v>3753.8624999999997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fQ"/>
      <sheetName val="zestawienie"/>
      <sheetName val="Total"/>
      <sheetName val="Total_wew"/>
      <sheetName val="Cash"/>
      <sheetName val="Cash (2)"/>
      <sheetName val="Przeplyw"/>
      <sheetName val="KCO"/>
      <sheetName val="Raport Zamknięcia Oferty (2)"/>
      <sheetName val="Beton"/>
      <sheetName val="Żelbet"/>
      <sheetName val="Sika"/>
      <sheetName val="Scianki"/>
      <sheetName val="Abiz"/>
      <sheetName val="Zywica"/>
      <sheetName val="Zab_Betonu"/>
      <sheetName val="Stal"/>
      <sheetName val="Carbon"/>
      <sheetName val="PCC"/>
      <sheetName val="zestawienie podwykonawców"/>
      <sheetName val="PERI_Estakada"/>
      <sheetName val="PERI_Kladka"/>
      <sheetName val="PERI_WD_1"/>
      <sheetName val="PERI_WD_2"/>
      <sheetName val="PERI_WD_3"/>
      <sheetName val="PERI_Mury"/>
      <sheetName val="PERI_Tunel"/>
      <sheetName val="PERI_Wiadukty_Temp"/>
      <sheetName val="Zapl_Zam"/>
      <sheetName val="Arkusz2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kada_PN"/>
      <sheetName val="Wiadukt"/>
      <sheetName val="Rondo"/>
      <sheetName val="Estakady_PD"/>
      <sheetName val="Dojazd_do_Estakady_PN"/>
      <sheetName val="Droga"/>
      <sheetName val="Odwodnienie"/>
      <sheetName val="Oznakowanie"/>
      <sheetName val="Zelbet"/>
      <sheetName val="KCO"/>
      <sheetName val="KP"/>
      <sheetName val="Profilowanie"/>
      <sheetName val="Podsyp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9">
          <cell r="D49">
            <v>0.25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EDMIAR ROBÓT 3"/>
      <sheetName val="wyliczenia"/>
      <sheetName val="Arkusz4"/>
    </sheetNames>
    <sheetDataSet>
      <sheetData sheetId="0" refreshError="1">
        <row r="4">
          <cell r="C4" t="str">
            <v>M.01</v>
          </cell>
          <cell r="D4" t="str">
            <v>.00</v>
          </cell>
          <cell r="E4" t="str">
            <v>.00</v>
          </cell>
          <cell r="G4" t="str">
            <v>ROBOTY PRZYGOTOWAWCZE</v>
          </cell>
        </row>
        <row r="6">
          <cell r="B6" t="str">
            <v>1.</v>
          </cell>
          <cell r="C6" t="str">
            <v>M.01</v>
          </cell>
          <cell r="D6" t="str">
            <v>.01</v>
          </cell>
          <cell r="E6" t="str">
            <v>.01</v>
          </cell>
          <cell r="F6" t="str">
            <v>.11</v>
          </cell>
          <cell r="G6" t="str">
            <v>Wytyczenie obiektu</v>
          </cell>
          <cell r="J6" t="str">
            <v>rycz.</v>
          </cell>
          <cell r="K6">
            <v>1</v>
          </cell>
        </row>
        <row r="8">
          <cell r="G8" t="str">
            <v>Roboty związane z wytyczeniem i obsługą geodezyjną budowy obiektu</v>
          </cell>
          <cell r="H8">
            <v>1</v>
          </cell>
          <cell r="I8" t="str">
            <v>rycz.</v>
          </cell>
        </row>
        <row r="10">
          <cell r="G10" t="str">
            <v>Osadzenie znaków wysokościowych</v>
          </cell>
          <cell r="H10">
            <v>60</v>
          </cell>
          <cell r="I10" t="str">
            <v>szt.</v>
          </cell>
        </row>
        <row r="11">
          <cell r="G11" t="str">
            <v>(wg rys. WY.09)</v>
          </cell>
        </row>
        <row r="13">
          <cell r="G13" t="str">
            <v>Osadzenie stałych punktów wysokościowych</v>
          </cell>
          <cell r="H13">
            <v>1</v>
          </cell>
          <cell r="I13" t="str">
            <v>szt.</v>
          </cell>
        </row>
        <row r="16">
          <cell r="C16" t="str">
            <v>M.11</v>
          </cell>
          <cell r="D16" t="str">
            <v>.00</v>
          </cell>
          <cell r="E16" t="str">
            <v>.00</v>
          </cell>
          <cell r="G16" t="str">
            <v>FUNDAMENTOWANIE</v>
          </cell>
        </row>
        <row r="18">
          <cell r="B18" t="str">
            <v>2.</v>
          </cell>
          <cell r="C18" t="str">
            <v>M.11</v>
          </cell>
          <cell r="D18" t="str">
            <v>.01</v>
          </cell>
          <cell r="E18" t="str">
            <v>.02</v>
          </cell>
          <cell r="F18" t="str">
            <v>.11</v>
          </cell>
          <cell r="G18" t="str">
            <v>Wykonanie wykopów fundamentowych w gruntach nieskalistych</v>
          </cell>
          <cell r="J18" t="str">
            <v>m3</v>
          </cell>
          <cell r="K18">
            <v>3801</v>
          </cell>
        </row>
        <row r="20">
          <cell r="G20" t="str">
            <v>Wykonanie wykopów wraz z odwodnieniem i zabezpieczeniem skarp oraz projektami roboczymi:</v>
          </cell>
        </row>
        <row r="22">
          <cell r="G22" t="str">
            <v>przyczółek A:</v>
          </cell>
        </row>
        <row r="23">
          <cell r="H23">
            <v>1067</v>
          </cell>
          <cell r="I23" t="str">
            <v>m3</v>
          </cell>
        </row>
        <row r="24">
          <cell r="G24" t="str">
            <v>filar B:</v>
          </cell>
        </row>
        <row r="25">
          <cell r="H25">
            <v>871</v>
          </cell>
          <cell r="I25" t="str">
            <v>m3</v>
          </cell>
        </row>
        <row r="26">
          <cell r="G26" t="str">
            <v>filar C:</v>
          </cell>
        </row>
        <row r="27">
          <cell r="H27">
            <v>784</v>
          </cell>
          <cell r="I27" t="str">
            <v>m3</v>
          </cell>
        </row>
        <row r="28">
          <cell r="G28" t="str">
            <v>przyczółek D:</v>
          </cell>
        </row>
        <row r="29">
          <cell r="H29">
            <v>1079</v>
          </cell>
          <cell r="I29" t="str">
            <v>m3</v>
          </cell>
        </row>
        <row r="30">
          <cell r="G30" t="str">
            <v>Razem:</v>
          </cell>
          <cell r="H30">
            <v>3801</v>
          </cell>
          <cell r="I30" t="str">
            <v>m3</v>
          </cell>
        </row>
        <row r="32">
          <cell r="B32" t="str">
            <v>3.</v>
          </cell>
          <cell r="C32" t="str">
            <v>M.11</v>
          </cell>
          <cell r="D32" t="str">
            <v>.01</v>
          </cell>
          <cell r="E32" t="str">
            <v>.04</v>
          </cell>
          <cell r="F32" t="str">
            <v>.11</v>
          </cell>
          <cell r="G32" t="str">
            <v>Zasypanie wykopów z zagęszczeniem z gruntu przepuszczalnego</v>
          </cell>
          <cell r="J32" t="str">
            <v>m3</v>
          </cell>
          <cell r="K32">
            <v>4647</v>
          </cell>
        </row>
        <row r="34">
          <cell r="G34" t="str">
            <v>Zasypanie wykopów fundamentowych oraz zasypka przestrzeni za przyczółkami i formowanie skarp i stożków nasypowych:</v>
          </cell>
        </row>
        <row r="36">
          <cell r="G36" t="str">
            <v>przyczółek A:</v>
          </cell>
        </row>
        <row r="37">
          <cell r="G37" t="str">
            <v>1300+387+47</v>
          </cell>
          <cell r="H37">
            <v>1734</v>
          </cell>
          <cell r="I37" t="str">
            <v>m3</v>
          </cell>
        </row>
        <row r="38">
          <cell r="G38" t="str">
            <v>filar B:</v>
          </cell>
        </row>
        <row r="39">
          <cell r="G39" t="str">
            <v>486</v>
          </cell>
          <cell r="H39">
            <v>486</v>
          </cell>
          <cell r="I39" t="str">
            <v>m3</v>
          </cell>
        </row>
        <row r="40">
          <cell r="G40" t="str">
            <v>filar C:</v>
          </cell>
        </row>
        <row r="41">
          <cell r="G41" t="str">
            <v>402</v>
          </cell>
          <cell r="H41">
            <v>402</v>
          </cell>
          <cell r="I41" t="str">
            <v>m3</v>
          </cell>
        </row>
        <row r="42">
          <cell r="G42" t="str">
            <v>przyczółek D:</v>
          </cell>
        </row>
        <row r="43">
          <cell r="G43" t="str">
            <v>1487+482+56</v>
          </cell>
          <cell r="H43">
            <v>2025</v>
          </cell>
          <cell r="I43" t="str">
            <v>m3</v>
          </cell>
        </row>
        <row r="44">
          <cell r="G44" t="str">
            <v>Razem:</v>
          </cell>
          <cell r="H44">
            <v>4647</v>
          </cell>
          <cell r="I44" t="str">
            <v>m3</v>
          </cell>
        </row>
        <row r="46">
          <cell r="B46" t="str">
            <v>4.</v>
          </cell>
          <cell r="C46" t="str">
            <v>M.11</v>
          </cell>
          <cell r="D46" t="str">
            <v>.01</v>
          </cell>
          <cell r="E46" t="str">
            <v>.04</v>
          </cell>
          <cell r="F46" t="str">
            <v>.12</v>
          </cell>
          <cell r="G46" t="str">
            <v>Zasypanie wykopów z zagęszczeniem z gruntu nieprzepuszczalnego</v>
          </cell>
          <cell r="J46" t="str">
            <v>m3</v>
          </cell>
          <cell r="K46">
            <v>1694</v>
          </cell>
        </row>
        <row r="48">
          <cell r="G48" t="str">
            <v>Zasypanie wykopów fundamentowych oraz formowanie warstwy nieprzepuszczalnej nad fundamentem przyczółka:</v>
          </cell>
        </row>
        <row r="50">
          <cell r="G50" t="str">
            <v>przyczółek A:</v>
          </cell>
        </row>
        <row r="51">
          <cell r="H51">
            <v>846</v>
          </cell>
          <cell r="I51" t="str">
            <v>m3</v>
          </cell>
        </row>
        <row r="52">
          <cell r="G52" t="str">
            <v>przyczółek D:</v>
          </cell>
        </row>
        <row r="53">
          <cell r="G53" t="str">
            <v>954</v>
          </cell>
          <cell r="H53">
            <v>848</v>
          </cell>
          <cell r="I53" t="str">
            <v>m3</v>
          </cell>
        </row>
        <row r="54">
          <cell r="G54" t="str">
            <v>Razem:</v>
          </cell>
          <cell r="H54">
            <v>1694</v>
          </cell>
          <cell r="I54" t="str">
            <v>m3</v>
          </cell>
        </row>
        <row r="56">
          <cell r="B56" t="str">
            <v>5.</v>
          </cell>
          <cell r="C56" t="str">
            <v>M.11</v>
          </cell>
          <cell r="D56" t="str">
            <v>.03</v>
          </cell>
          <cell r="E56" t="str">
            <v>.02</v>
          </cell>
          <cell r="F56" t="str">
            <v>.11</v>
          </cell>
          <cell r="G56" t="str">
            <v>Pale fundamentowe Ø 1500</v>
          </cell>
        </row>
        <row r="57">
          <cell r="I57" t="str">
            <v>pale Ø 1500 L=16,0m</v>
          </cell>
          <cell r="J57" t="str">
            <v>szt.</v>
          </cell>
          <cell r="K57">
            <v>40</v>
          </cell>
        </row>
        <row r="58">
          <cell r="I58" t="str">
            <v>pale Ø 1500 L=20,0m</v>
          </cell>
          <cell r="J58" t="str">
            <v>szt.</v>
          </cell>
          <cell r="K58">
            <v>52</v>
          </cell>
        </row>
        <row r="60">
          <cell r="E60" t="str">
            <v>a)</v>
          </cell>
          <cell r="G60" t="str">
            <v>Pale L=16,0m (wg rys. PO.02.01)</v>
          </cell>
        </row>
        <row r="61">
          <cell r="G61" t="str">
            <v>filar B:</v>
          </cell>
          <cell r="H61">
            <v>20</v>
          </cell>
          <cell r="I61" t="str">
            <v>szt.</v>
          </cell>
        </row>
        <row r="62">
          <cell r="G62" t="str">
            <v>filar C:</v>
          </cell>
          <cell r="H62">
            <v>20</v>
          </cell>
          <cell r="I62" t="str">
            <v>szt.</v>
          </cell>
        </row>
        <row r="63">
          <cell r="G63" t="str">
            <v>Razem:</v>
          </cell>
          <cell r="H63">
            <v>40</v>
          </cell>
          <cell r="I63" t="str">
            <v>szt.</v>
          </cell>
        </row>
        <row r="64">
          <cell r="G64" t="str">
            <v>Na 1 pal:</v>
          </cell>
        </row>
        <row r="65">
          <cell r="G65" t="str">
            <v xml:space="preserve"> - beton B30 (C25/30): 28,5m3</v>
          </cell>
        </row>
        <row r="66">
          <cell r="G66" t="str">
            <v xml:space="preserve"> - zbrojenie stalą A-I: 305,0kg</v>
          </cell>
        </row>
        <row r="67">
          <cell r="G67" t="str">
            <v xml:space="preserve"> - zbrojenie stalą A-IIIN: 2830,0kg</v>
          </cell>
        </row>
        <row r="68">
          <cell r="G68" t="str">
            <v xml:space="preserve"> - wiercenie otworu w rurze obsadowej:  28,5m3</v>
          </cell>
        </row>
        <row r="69">
          <cell r="G69" t="str">
            <v xml:space="preserve"> - załadunek, transport i utylizacja urobku: 28,5 m3</v>
          </cell>
        </row>
        <row r="71">
          <cell r="E71" t="str">
            <v>b)</v>
          </cell>
          <cell r="G71" t="str">
            <v>Pale L=20,0m (wg rys. PO.02.02)</v>
          </cell>
        </row>
        <row r="72">
          <cell r="G72" t="str">
            <v>przyczółek A:</v>
          </cell>
          <cell r="H72">
            <v>26</v>
          </cell>
          <cell r="I72" t="str">
            <v>szt.</v>
          </cell>
        </row>
        <row r="73">
          <cell r="G73" t="str">
            <v>przyczółek D:</v>
          </cell>
          <cell r="H73">
            <v>26</v>
          </cell>
          <cell r="I73" t="str">
            <v>szt.</v>
          </cell>
        </row>
        <row r="74">
          <cell r="G74" t="str">
            <v>Razem:</v>
          </cell>
          <cell r="H74">
            <v>52</v>
          </cell>
          <cell r="I74" t="str">
            <v>szt.</v>
          </cell>
        </row>
        <row r="75">
          <cell r="G75" t="str">
            <v>Na 1 pal:</v>
          </cell>
        </row>
        <row r="76">
          <cell r="G76" t="str">
            <v xml:space="preserve"> - beton B30 (C25/30): 35,5m3</v>
          </cell>
        </row>
        <row r="77">
          <cell r="G77" t="str">
            <v xml:space="preserve"> - zbrojenie stalą A-I: 381,0kg</v>
          </cell>
        </row>
        <row r="78">
          <cell r="G78" t="str">
            <v xml:space="preserve"> - zbrojenie stalą A-IIIN: 3484,0kg</v>
          </cell>
        </row>
        <row r="79">
          <cell r="G79" t="str">
            <v xml:space="preserve"> - wiercenie otworu w rurze obsadowej:  35,5m3</v>
          </cell>
        </row>
        <row r="80">
          <cell r="G80" t="str">
            <v xml:space="preserve"> - załadunek, transport i utylizacja urobku: 35,5 m3</v>
          </cell>
        </row>
        <row r="82">
          <cell r="C82" t="str">
            <v>M.12</v>
          </cell>
          <cell r="D82" t="str">
            <v>.00</v>
          </cell>
          <cell r="E82" t="str">
            <v>.00</v>
          </cell>
          <cell r="G82" t="str">
            <v>ZBROJENIE</v>
          </cell>
        </row>
        <row r="84">
          <cell r="B84" t="str">
            <v>6.</v>
          </cell>
          <cell r="C84" t="str">
            <v>M.12</v>
          </cell>
          <cell r="D84" t="str">
            <v>.01</v>
          </cell>
          <cell r="E84" t="str">
            <v>.01</v>
          </cell>
          <cell r="F84" t="str">
            <v>.11</v>
          </cell>
          <cell r="G84" t="str">
            <v>Zbrojenie stalą klasy A-I</v>
          </cell>
          <cell r="J84" t="str">
            <v>kg</v>
          </cell>
          <cell r="K84">
            <v>4634</v>
          </cell>
        </row>
        <row r="86">
          <cell r="G86" t="str">
            <v>Przygotowanie i montaż zbrojenia na budowie stalą klasy A-I (wg wykazów zbrojenia w części rysunkowej):</v>
          </cell>
        </row>
        <row r="88">
          <cell r="G88" t="str">
            <v>przyczółek A (wg rys. PO.04.02 i PO.04.05)</v>
          </cell>
          <cell r="H88">
            <v>1332</v>
          </cell>
          <cell r="I88" t="str">
            <v>kg</v>
          </cell>
        </row>
        <row r="89">
          <cell r="G89" t="str">
            <v>filar B (wg rys. PO.06)</v>
          </cell>
          <cell r="H89">
            <v>996</v>
          </cell>
          <cell r="I89" t="str">
            <v>kg</v>
          </cell>
        </row>
        <row r="90">
          <cell r="G90" t="str">
            <v>filar C (wg rys. PO.08)</v>
          </cell>
          <cell r="H90">
            <v>996</v>
          </cell>
          <cell r="I90" t="str">
            <v>kg</v>
          </cell>
        </row>
        <row r="91">
          <cell r="G91" t="str">
            <v>przyczółek D (wg rys. PO.10.02 i PO.10.05)</v>
          </cell>
          <cell r="H91">
            <v>1310</v>
          </cell>
          <cell r="I91" t="str">
            <v>kg</v>
          </cell>
        </row>
        <row r="92">
          <cell r="G92" t="str">
            <v>Razem:</v>
          </cell>
          <cell r="H92">
            <v>4634</v>
          </cell>
          <cell r="I92" t="str">
            <v>kg</v>
          </cell>
        </row>
        <row r="94">
          <cell r="B94" t="str">
            <v>7.</v>
          </cell>
          <cell r="C94" t="str">
            <v>M.12</v>
          </cell>
          <cell r="D94" t="str">
            <v>.01</v>
          </cell>
          <cell r="E94" t="str">
            <v>.03</v>
          </cell>
          <cell r="F94" t="str">
            <v>.11</v>
          </cell>
          <cell r="G94" t="str">
            <v>Zbrojenie stalą klasy A-IIIN</v>
          </cell>
          <cell r="J94" t="str">
            <v>kg</v>
          </cell>
          <cell r="K94">
            <v>402146</v>
          </cell>
        </row>
        <row r="96">
          <cell r="G96" t="str">
            <v>Przygotowanie i montaż zbrojenia na budowie stalą klasy A-IIIN (wg wykazów zbrojenia w części rysunkowej):</v>
          </cell>
        </row>
        <row r="98">
          <cell r="G98" t="str">
            <v>przyczółek A (wg rys. PO.04.02 i PO.04.05)</v>
          </cell>
          <cell r="H98">
            <v>58290</v>
          </cell>
          <cell r="I98" t="str">
            <v>kg</v>
          </cell>
        </row>
        <row r="99">
          <cell r="G99" t="str">
            <v>filar B (wg rys. PO.06)</v>
          </cell>
          <cell r="H99">
            <v>43212</v>
          </cell>
          <cell r="I99" t="str">
            <v>kg</v>
          </cell>
        </row>
        <row r="100">
          <cell r="G100" t="str">
            <v>filar C (wg rys. PO.08)</v>
          </cell>
          <cell r="H100">
            <v>43375</v>
          </cell>
        </row>
        <row r="101">
          <cell r="G101" t="str">
            <v>przyczółek D (wg rys. PO.10.02 i PO.10.05)</v>
          </cell>
          <cell r="H101">
            <v>60559</v>
          </cell>
          <cell r="I101" t="str">
            <v>kg</v>
          </cell>
        </row>
        <row r="102">
          <cell r="G102" t="str">
            <v>ustrój nośny (wg rys. UN.02 i UN.04)</v>
          </cell>
          <cell r="H102">
            <v>167215</v>
          </cell>
          <cell r="I102" t="str">
            <v>kg</v>
          </cell>
        </row>
        <row r="103">
          <cell r="G103" t="str">
            <v>płyty przejściowe (wg rys. WY.02)</v>
          </cell>
          <cell r="H103">
            <v>19976</v>
          </cell>
          <cell r="I103" t="str">
            <v>kg</v>
          </cell>
        </row>
        <row r="104">
          <cell r="G104" t="str">
            <v>kapy chodnikowe (wg rys. WY.03)</v>
          </cell>
          <cell r="H104">
            <v>9519</v>
          </cell>
          <cell r="I104" t="str">
            <v>kg</v>
          </cell>
        </row>
        <row r="105">
          <cell r="G105" t="str">
            <v>Razem:</v>
          </cell>
          <cell r="H105">
            <v>402146</v>
          </cell>
          <cell r="I105" t="str">
            <v>kg</v>
          </cell>
        </row>
        <row r="107">
          <cell r="C107" t="str">
            <v>M.13</v>
          </cell>
          <cell r="D107" t="str">
            <v>.00</v>
          </cell>
          <cell r="E107" t="str">
            <v>.00</v>
          </cell>
          <cell r="G107" t="str">
            <v>BETON</v>
          </cell>
        </row>
        <row r="109">
          <cell r="B109" t="str">
            <v>8.</v>
          </cell>
          <cell r="C109" t="str">
            <v>M.13</v>
          </cell>
          <cell r="D109" t="str">
            <v>.01</v>
          </cell>
          <cell r="E109" t="str">
            <v>.01</v>
          </cell>
          <cell r="F109" t="str">
            <v>.11</v>
          </cell>
          <cell r="G109" t="str">
            <v>Beton podpór B35 (C30/37)</v>
          </cell>
          <cell r="J109" t="str">
            <v>m3</v>
          </cell>
          <cell r="K109">
            <v>1969</v>
          </cell>
        </row>
        <row r="111">
          <cell r="G111" t="str">
            <v>Beton podpór B35 (C30/37):</v>
          </cell>
        </row>
        <row r="113">
          <cell r="G113" t="str">
            <v>przyczółek A (wg rys. PO.03):</v>
          </cell>
        </row>
        <row r="114">
          <cell r="H114">
            <v>703</v>
          </cell>
          <cell r="I114" t="str">
            <v>m3</v>
          </cell>
        </row>
        <row r="115">
          <cell r="G115" t="str">
            <v xml:space="preserve"> - deskowanie: 897,0 m2</v>
          </cell>
        </row>
        <row r="116">
          <cell r="G116" t="str">
            <v>filar B (wg rys. PO.05):</v>
          </cell>
        </row>
        <row r="117">
          <cell r="H117">
            <v>264</v>
          </cell>
        </row>
        <row r="118">
          <cell r="G118" t="str">
            <v xml:space="preserve"> - deskowanie: 134,0 m2</v>
          </cell>
        </row>
        <row r="119">
          <cell r="G119" t="str">
            <v>filar C (wg rys. PO.07):</v>
          </cell>
        </row>
        <row r="120">
          <cell r="H120">
            <v>264</v>
          </cell>
          <cell r="I120" t="str">
            <v>m3</v>
          </cell>
        </row>
        <row r="121">
          <cell r="G121" t="str">
            <v xml:space="preserve"> - deskowanie: 134,0 m2</v>
          </cell>
        </row>
        <row r="122">
          <cell r="G122" t="str">
            <v>przyczółek D (wg rys. PO.09):</v>
          </cell>
        </row>
        <row r="123">
          <cell r="H123">
            <v>738</v>
          </cell>
          <cell r="I123" t="str">
            <v>m3</v>
          </cell>
        </row>
        <row r="124">
          <cell r="G124" t="str">
            <v xml:space="preserve"> - deskowanie: 963,0 m2</v>
          </cell>
        </row>
        <row r="125">
          <cell r="G125" t="str">
            <v>Razem</v>
          </cell>
          <cell r="H125">
            <v>1969</v>
          </cell>
          <cell r="I125" t="str">
            <v>m3</v>
          </cell>
        </row>
        <row r="127">
          <cell r="B127" t="str">
            <v>9.</v>
          </cell>
          <cell r="C127" t="str">
            <v>M.13</v>
          </cell>
          <cell r="D127" t="str">
            <v>.01</v>
          </cell>
          <cell r="E127" t="str">
            <v>.01</v>
          </cell>
          <cell r="F127" t="str">
            <v>.12</v>
          </cell>
          <cell r="G127" t="str">
            <v>Beton podpór B40 (C35/45)</v>
          </cell>
          <cell r="J127" t="str">
            <v>m3</v>
          </cell>
          <cell r="K127">
            <v>121</v>
          </cell>
        </row>
        <row r="129">
          <cell r="G129" t="str">
            <v>Beton podpór B40 (C35/45):</v>
          </cell>
        </row>
        <row r="131">
          <cell r="G131" t="str">
            <v>filar B (wg rys. PO.05):</v>
          </cell>
        </row>
        <row r="132">
          <cell r="H132">
            <v>60</v>
          </cell>
          <cell r="I132" t="str">
            <v>m3</v>
          </cell>
        </row>
        <row r="133">
          <cell r="G133" t="str">
            <v xml:space="preserve"> - deskowanie: 203,0 m2</v>
          </cell>
        </row>
        <row r="134">
          <cell r="G134" t="str">
            <v>filar C (wg rys. PO.07):</v>
          </cell>
        </row>
        <row r="135">
          <cell r="H135">
            <v>61</v>
          </cell>
          <cell r="I135" t="str">
            <v>m3</v>
          </cell>
        </row>
        <row r="136">
          <cell r="G136" t="str">
            <v xml:space="preserve"> - deskowanie: 206,0 m2</v>
          </cell>
        </row>
        <row r="137">
          <cell r="G137" t="str">
            <v>Razem</v>
          </cell>
          <cell r="H137">
            <v>121</v>
          </cell>
          <cell r="I137" t="str">
            <v>m3</v>
          </cell>
        </row>
        <row r="139">
          <cell r="B139" t="str">
            <v>10.</v>
          </cell>
          <cell r="C139" t="str">
            <v>M.13</v>
          </cell>
          <cell r="D139" t="str">
            <v>.01</v>
          </cell>
          <cell r="E139" t="str">
            <v>.02</v>
          </cell>
          <cell r="F139" t="str">
            <v>.11</v>
          </cell>
          <cell r="G139" t="str">
            <v>Beton płyt przejściowych B40 (C35/45)</v>
          </cell>
          <cell r="J139" t="str">
            <v>m3</v>
          </cell>
          <cell r="K139">
            <v>143.99</v>
          </cell>
        </row>
        <row r="141">
          <cell r="G141" t="str">
            <v>Beton płyt przejściowych B40 (C35/45):</v>
          </cell>
        </row>
        <row r="143">
          <cell r="G143" t="str">
            <v>przyczółek A (wg rys. WY.02):</v>
          </cell>
        </row>
        <row r="144">
          <cell r="G144" t="str">
            <v>2*6,05*17,0*0,35</v>
          </cell>
          <cell r="H144">
            <v>71.995000000000005</v>
          </cell>
          <cell r="I144" t="str">
            <v>m3</v>
          </cell>
        </row>
        <row r="145">
          <cell r="G145" t="str">
            <v xml:space="preserve"> - deskowanie: 2*2*(6,0+18,1)*0,35 = 34,0 m2</v>
          </cell>
        </row>
        <row r="146">
          <cell r="G146" t="str">
            <v>przyczółek D (wg rys. WY.02):</v>
          </cell>
        </row>
        <row r="147">
          <cell r="G147" t="str">
            <v>2*6,05*17,0*0,35</v>
          </cell>
          <cell r="H147">
            <v>71.995000000000005</v>
          </cell>
          <cell r="I147" t="str">
            <v>m3</v>
          </cell>
        </row>
        <row r="148">
          <cell r="G148" t="str">
            <v xml:space="preserve"> - deskowanie: 2*2*(6,0+18,1)*0,35 = 34,0 m2</v>
          </cell>
        </row>
        <row r="149">
          <cell r="G149" t="str">
            <v>Razem</v>
          </cell>
          <cell r="H149">
            <v>143.99</v>
          </cell>
          <cell r="I149" t="str">
            <v>m3</v>
          </cell>
        </row>
        <row r="151">
          <cell r="B151" t="str">
            <v>11.</v>
          </cell>
          <cell r="C151" t="str">
            <v>M.13</v>
          </cell>
          <cell r="D151" t="str">
            <v>.01</v>
          </cell>
          <cell r="E151" t="str">
            <v>.03</v>
          </cell>
          <cell r="F151" t="str">
            <v>.12</v>
          </cell>
          <cell r="G151" t="str">
            <v>Beton ustroju nośnego B45 (C35/45)</v>
          </cell>
          <cell r="J151" t="str">
            <v>m3</v>
          </cell>
          <cell r="K151">
            <v>905</v>
          </cell>
        </row>
        <row r="153">
          <cell r="G153" t="str">
            <v>Beton ustroju nośnego B45 (C35/45):</v>
          </cell>
        </row>
        <row r="154">
          <cell r="G154" t="str">
            <v>(wg rys. UN.01):</v>
          </cell>
        </row>
        <row r="155">
          <cell r="G155" t="str">
            <v>456,0+449,0</v>
          </cell>
          <cell r="H155">
            <v>905</v>
          </cell>
          <cell r="I155" t="str">
            <v>m3</v>
          </cell>
        </row>
        <row r="156">
          <cell r="G156" t="str">
            <v xml:space="preserve"> - deskowanie: 2400,0 m2</v>
          </cell>
        </row>
        <row r="158">
          <cell r="B158" t="str">
            <v>12.</v>
          </cell>
          <cell r="C158" t="str">
            <v>M.13</v>
          </cell>
          <cell r="D158" t="str">
            <v>.01</v>
          </cell>
          <cell r="E158" t="str">
            <v>.05</v>
          </cell>
          <cell r="F158" t="str">
            <v>.11</v>
          </cell>
          <cell r="G158" t="str">
            <v>Beton kap B40 (C35/45)</v>
          </cell>
          <cell r="J158" t="str">
            <v>m3</v>
          </cell>
          <cell r="K158">
            <v>79</v>
          </cell>
        </row>
        <row r="160">
          <cell r="G160" t="str">
            <v>Beton kap B40 (C35/45):</v>
          </cell>
        </row>
        <row r="161">
          <cell r="G161" t="str">
            <v>(wg rys. WY.03):</v>
          </cell>
        </row>
        <row r="162">
          <cell r="H162">
            <v>79</v>
          </cell>
          <cell r="I162" t="str">
            <v>m3</v>
          </cell>
        </row>
        <row r="163">
          <cell r="G163" t="str">
            <v xml:space="preserve"> - deskowanie: 256,0 m2</v>
          </cell>
        </row>
        <row r="165">
          <cell r="B165" t="str">
            <v>13.</v>
          </cell>
          <cell r="C165" t="str">
            <v>M.13</v>
          </cell>
          <cell r="D165" t="str">
            <v>.01</v>
          </cell>
          <cell r="E165" t="str">
            <v>.06</v>
          </cell>
          <cell r="F165" t="str">
            <v>.11</v>
          </cell>
          <cell r="G165" t="str">
            <v>Beton ław pod umocnienie stożków nasypowych B30 (C25/30)</v>
          </cell>
          <cell r="J165" t="str">
            <v>m3</v>
          </cell>
          <cell r="K165">
            <v>16.344000000000001</v>
          </cell>
        </row>
        <row r="167">
          <cell r="G167" t="str">
            <v>Beton ław pod umocnienie stożków nasypowych B30 (C25/30):</v>
          </cell>
        </row>
        <row r="169">
          <cell r="G169" t="str">
            <v>0,4*0,6*(16,6+16,2+17,8+17,5)</v>
          </cell>
          <cell r="H169">
            <v>16.344000000000001</v>
          </cell>
          <cell r="I169" t="str">
            <v>m3</v>
          </cell>
        </row>
        <row r="171">
          <cell r="B171" t="str">
            <v>14.</v>
          </cell>
          <cell r="C171" t="str">
            <v>M.13</v>
          </cell>
          <cell r="D171" t="str">
            <v>.02</v>
          </cell>
          <cell r="E171" t="str">
            <v>.01</v>
          </cell>
          <cell r="F171" t="str">
            <v>.11</v>
          </cell>
          <cell r="G171" t="str">
            <v>Beton niekonstrukcyjny B15 (C12/15)</v>
          </cell>
          <cell r="J171" t="str">
            <v>m3</v>
          </cell>
          <cell r="K171">
            <v>474.84</v>
          </cell>
        </row>
        <row r="173">
          <cell r="G173" t="str">
            <v>Beton niekonstrukcyjny B15 (C12/15):</v>
          </cell>
        </row>
        <row r="175">
          <cell r="G175" t="str">
            <v>pod fundamentami podpór</v>
          </cell>
        </row>
        <row r="176">
          <cell r="G176" t="str">
            <v>95+74+74+97</v>
          </cell>
          <cell r="H176">
            <v>340</v>
          </cell>
          <cell r="I176" t="str">
            <v>m3</v>
          </cell>
        </row>
        <row r="177">
          <cell r="G177" t="str">
            <v>pod i nad płytami przejściowymi</v>
          </cell>
        </row>
        <row r="178">
          <cell r="G178" t="str">
            <v>4*6,0*17,0*(0,1+0,05)</v>
          </cell>
          <cell r="H178">
            <v>61.20000000000001</v>
          </cell>
          <cell r="I178" t="str">
            <v>m3</v>
          </cell>
        </row>
        <row r="179">
          <cell r="G179" t="str">
            <v>pod kapami na skrzydłach przyczółków</v>
          </cell>
        </row>
        <row r="180">
          <cell r="G180" t="str">
            <v>12,4</v>
          </cell>
          <cell r="H180">
            <v>12.4</v>
          </cell>
          <cell r="I180" t="str">
            <v>m3</v>
          </cell>
        </row>
        <row r="181">
          <cell r="G181" t="str">
            <v>warstwy spadkowe na fundamentach podpór</v>
          </cell>
        </row>
        <row r="182">
          <cell r="G182" t="str">
            <v>2*0,4*36,55+4*0,5*16,0</v>
          </cell>
          <cell r="H182">
            <v>61.239999999999995</v>
          </cell>
          <cell r="I182" t="str">
            <v>m3</v>
          </cell>
        </row>
        <row r="183">
          <cell r="G183" t="str">
            <v>korytko odwodnienia za płytami przejściowymi</v>
          </cell>
        </row>
        <row r="184">
          <cell r="G184" t="str">
            <v>2*0,45*36,98</v>
          </cell>
          <cell r="H184">
            <v>33.281999999999996</v>
          </cell>
          <cell r="I184" t="str">
            <v>m3</v>
          </cell>
        </row>
        <row r="185">
          <cell r="G185" t="str">
            <v>Razem</v>
          </cell>
          <cell r="H185">
            <v>474.84</v>
          </cell>
          <cell r="I185" t="str">
            <v>m3</v>
          </cell>
        </row>
        <row r="187">
          <cell r="C187" t="str">
            <v>M.14</v>
          </cell>
          <cell r="D187" t="str">
            <v>.00</v>
          </cell>
          <cell r="E187" t="str">
            <v>.00</v>
          </cell>
          <cell r="G187" t="str">
            <v>KONSTRUKCJE STALOWE</v>
          </cell>
        </row>
        <row r="189">
          <cell r="B189" t="str">
            <v>15.</v>
          </cell>
          <cell r="C189" t="str">
            <v>M.14</v>
          </cell>
          <cell r="D189" t="str">
            <v>.01</v>
          </cell>
          <cell r="E189" t="str">
            <v>.04</v>
          </cell>
          <cell r="F189" t="str">
            <v>.11</v>
          </cell>
          <cell r="G189" t="str">
            <v>Kotwy kap</v>
          </cell>
          <cell r="J189" t="str">
            <v>kg</v>
          </cell>
          <cell r="K189">
            <v>2051.1478400000001</v>
          </cell>
        </row>
        <row r="191">
          <cell r="G191" t="str">
            <v>Wytworzenie i montaż na budowie konstrukcji stalowej kotew kap ze stali St3S (wg rys. WY.04):</v>
          </cell>
        </row>
        <row r="192">
          <cell r="G192" t="str">
            <v>392 szt.</v>
          </cell>
          <cell r="H192">
            <v>2051.1478400000001</v>
          </cell>
          <cell r="I192" t="str">
            <v>kg</v>
          </cell>
        </row>
        <row r="194">
          <cell r="B194" t="str">
            <v>16.</v>
          </cell>
          <cell r="C194" t="str">
            <v>M.14</v>
          </cell>
          <cell r="D194" t="str">
            <v>.01</v>
          </cell>
          <cell r="E194" t="str">
            <v>.05</v>
          </cell>
          <cell r="F194" t="str">
            <v>.11</v>
          </cell>
          <cell r="G194" t="str">
            <v>Kotwy ekranów akustycznych i latarni</v>
          </cell>
          <cell r="J194" t="str">
            <v>kg</v>
          </cell>
          <cell r="K194">
            <v>249.60000000000002</v>
          </cell>
        </row>
        <row r="196">
          <cell r="G196" t="str">
            <v>Wytworzenie i montaż na budowie konstrukcji stalowej kotew ekranów akustycznych i latarni ze stali St3S (wg rys. WY.07):</v>
          </cell>
        </row>
        <row r="197">
          <cell r="G197" t="str">
            <v>39 szt.</v>
          </cell>
          <cell r="H197">
            <v>249.60000000000002</v>
          </cell>
          <cell r="I197" t="str">
            <v>kg</v>
          </cell>
        </row>
        <row r="199">
          <cell r="C199" t="str">
            <v>M.15</v>
          </cell>
          <cell r="D199" t="str">
            <v>.00</v>
          </cell>
          <cell r="E199" t="str">
            <v>.00</v>
          </cell>
          <cell r="G199" t="str">
            <v>IZOLACJE I NAWIERZCHNIE</v>
          </cell>
        </row>
        <row r="201">
          <cell r="B201" t="str">
            <v>17.</v>
          </cell>
          <cell r="C201" t="str">
            <v>M.15</v>
          </cell>
          <cell r="D201" t="str">
            <v>.01</v>
          </cell>
          <cell r="E201" t="str">
            <v>.01</v>
          </cell>
          <cell r="F201" t="str">
            <v>.11</v>
          </cell>
          <cell r="G201" t="str">
            <v>Izolacja cienka wykonywana na zimno</v>
          </cell>
          <cell r="J201" t="str">
            <v>m2</v>
          </cell>
          <cell r="K201">
            <v>2223.7000000000003</v>
          </cell>
        </row>
        <row r="203">
          <cell r="G203" t="str">
            <v>Izolacja cienka wykonywana na zimno:</v>
          </cell>
        </row>
        <row r="205">
          <cell r="G205" t="str">
            <v>na przyczółku A:</v>
          </cell>
        </row>
        <row r="206">
          <cell r="H206">
            <v>773</v>
          </cell>
          <cell r="I206" t="str">
            <v>m2</v>
          </cell>
        </row>
        <row r="207">
          <cell r="G207" t="str">
            <v>na filarze B:</v>
          </cell>
        </row>
        <row r="208">
          <cell r="H208">
            <v>316.89999999999998</v>
          </cell>
          <cell r="I208" t="str">
            <v>m2</v>
          </cell>
        </row>
        <row r="209">
          <cell r="G209" t="str">
            <v>na filarze C:</v>
          </cell>
        </row>
        <row r="210">
          <cell r="H210">
            <v>316.89999999999998</v>
          </cell>
          <cell r="I210" t="str">
            <v>m2</v>
          </cell>
        </row>
        <row r="211">
          <cell r="G211" t="str">
            <v>na przyczółku D:</v>
          </cell>
        </row>
        <row r="212">
          <cell r="H212">
            <v>816.9</v>
          </cell>
          <cell r="I212" t="str">
            <v>m2</v>
          </cell>
        </row>
        <row r="213">
          <cell r="H213">
            <v>2223.7000000000003</v>
          </cell>
          <cell r="I213" t="str">
            <v>m2</v>
          </cell>
        </row>
        <row r="215">
          <cell r="B215" t="str">
            <v>18.</v>
          </cell>
          <cell r="C215" t="str">
            <v>M.15</v>
          </cell>
          <cell r="D215" t="str">
            <v>.03</v>
          </cell>
          <cell r="E215" t="str">
            <v>.01</v>
          </cell>
          <cell r="F215" t="str">
            <v>.11</v>
          </cell>
          <cell r="G215" t="str">
            <v>Izolacja gruba z papy zgrzewalnej</v>
          </cell>
          <cell r="J215" t="str">
            <v>m2</v>
          </cell>
          <cell r="K215">
            <v>2122.2739999999999</v>
          </cell>
        </row>
        <row r="217">
          <cell r="G217" t="str">
            <v>Izolacja gruba z papy zgrzewalnej:</v>
          </cell>
        </row>
        <row r="219">
          <cell r="G219" t="str">
            <v>na ustroju nośnym:</v>
          </cell>
        </row>
        <row r="220">
          <cell r="G220" t="str">
            <v>(16,8+16,25)*49,28</v>
          </cell>
          <cell r="H220">
            <v>1628.704</v>
          </cell>
          <cell r="I220" t="str">
            <v>m2</v>
          </cell>
        </row>
        <row r="221">
          <cell r="G221" t="str">
            <v>na płytach przejściowych:</v>
          </cell>
        </row>
        <row r="222">
          <cell r="G222" t="str">
            <v>4*17,5*7,05</v>
          </cell>
          <cell r="H222">
            <v>493.57</v>
          </cell>
          <cell r="I222" t="str">
            <v>m2</v>
          </cell>
        </row>
        <row r="223">
          <cell r="H223">
            <v>2122.2739999999999</v>
          </cell>
          <cell r="I223" t="str">
            <v>m2</v>
          </cell>
        </row>
        <row r="225">
          <cell r="B225" t="str">
            <v>19.</v>
          </cell>
          <cell r="C225" t="str">
            <v>M.15</v>
          </cell>
          <cell r="D225" t="str">
            <v>.04</v>
          </cell>
          <cell r="E225" t="str">
            <v>.01</v>
          </cell>
          <cell r="F225" t="str">
            <v>.11</v>
          </cell>
          <cell r="G225" t="str">
            <v>Nawierzchnia jezdni z asfaltu twardolanego</v>
          </cell>
          <cell r="J225" t="str">
            <v>m2</v>
          </cell>
          <cell r="K225">
            <v>1512.896</v>
          </cell>
        </row>
        <row r="227">
          <cell r="G227" t="str">
            <v>Nawierzchnia jezdni z asfaltu twardolanego - warstwa wiążąca o grubości 5cm:</v>
          </cell>
        </row>
        <row r="228">
          <cell r="G228" t="str">
            <v>2*15,35*49,28</v>
          </cell>
          <cell r="H228">
            <v>1512.896</v>
          </cell>
          <cell r="I228" t="str">
            <v>m2</v>
          </cell>
        </row>
        <row r="230">
          <cell r="B230" t="str">
            <v>20.</v>
          </cell>
          <cell r="C230" t="str">
            <v>M.15</v>
          </cell>
          <cell r="D230" t="str">
            <v>.04</v>
          </cell>
          <cell r="E230" t="str">
            <v>.02</v>
          </cell>
          <cell r="F230" t="str">
            <v>.11</v>
          </cell>
          <cell r="G230" t="str">
            <v>Nawierzchnia jezdni z SMA</v>
          </cell>
          <cell r="J230" t="str">
            <v>m2</v>
          </cell>
          <cell r="K230" t="str">
            <v>-</v>
          </cell>
        </row>
        <row r="232">
          <cell r="G232" t="str">
            <v>Nawierzchnia jezdni z SMA - warstwa ścieralna o grubości 4cm:</v>
          </cell>
        </row>
        <row r="233">
          <cell r="G233" t="str">
            <v>ujęto w przedmiarze robót drogowych</v>
          </cell>
          <cell r="H233" t="str">
            <v>-</v>
          </cell>
          <cell r="I233" t="str">
            <v>m2</v>
          </cell>
        </row>
        <row r="235">
          <cell r="B235" t="str">
            <v>21.</v>
          </cell>
          <cell r="C235" t="str">
            <v>M.15</v>
          </cell>
          <cell r="D235" t="str">
            <v>.04</v>
          </cell>
          <cell r="E235" t="str">
            <v>.03</v>
          </cell>
          <cell r="F235" t="str">
            <v>.11</v>
          </cell>
          <cell r="G235" t="str">
            <v>Nawierzchnia na kapach bitumiczna modyfikowana polimerami</v>
          </cell>
          <cell r="J235" t="str">
            <v>m2</v>
          </cell>
          <cell r="K235">
            <v>225.3</v>
          </cell>
        </row>
        <row r="237">
          <cell r="G237" t="str">
            <v>Nawierzchnia na kapach o grubości 5mm bitumiczna modyfikowana polimerami</v>
          </cell>
        </row>
        <row r="238">
          <cell r="H238">
            <v>225.3</v>
          </cell>
          <cell r="I238" t="str">
            <v>m2</v>
          </cell>
        </row>
        <row r="239">
          <cell r="G239" t="str">
            <v>masa trwale plastyczna na uszczelnienia: 90,0 dm3</v>
          </cell>
        </row>
        <row r="241">
          <cell r="C241" t="str">
            <v>M.16</v>
          </cell>
          <cell r="D241" t="str">
            <v>.00</v>
          </cell>
          <cell r="E241" t="str">
            <v>.00</v>
          </cell>
          <cell r="G241" t="str">
            <v>ODWODNIENIE</v>
          </cell>
        </row>
        <row r="243">
          <cell r="B243" t="str">
            <v>22.</v>
          </cell>
          <cell r="C243" t="str">
            <v>M.16</v>
          </cell>
          <cell r="D243" t="str">
            <v>.01</v>
          </cell>
          <cell r="E243" t="str">
            <v>.01</v>
          </cell>
          <cell r="F243" t="str">
            <v>.11</v>
          </cell>
          <cell r="G243" t="str">
            <v>Wpusty mostowe żeliwne</v>
          </cell>
          <cell r="J243" t="str">
            <v>szt.</v>
          </cell>
          <cell r="K243">
            <v>10</v>
          </cell>
        </row>
        <row r="245">
          <cell r="G245" t="str">
            <v>Zakup i montaż wpustów mostowych żeliwnych (wg rys. WY.05):</v>
          </cell>
        </row>
        <row r="246">
          <cell r="G246" t="str">
            <v>2*5</v>
          </cell>
          <cell r="H246">
            <v>10</v>
          </cell>
          <cell r="I246" t="str">
            <v>szt.</v>
          </cell>
        </row>
        <row r="248">
          <cell r="B248" t="str">
            <v>23.</v>
          </cell>
          <cell r="C248" t="str">
            <v>M.16</v>
          </cell>
          <cell r="D248" t="str">
            <v>.01</v>
          </cell>
          <cell r="E248" t="str">
            <v>.02</v>
          </cell>
          <cell r="F248" t="str">
            <v>.11</v>
          </cell>
          <cell r="G248" t="str">
            <v>Rury z żywic poliestrowych wzmacnianych włóknem szklanym</v>
          </cell>
          <cell r="J248" t="str">
            <v>m</v>
          </cell>
          <cell r="K248">
            <v>110</v>
          </cell>
        </row>
        <row r="250">
          <cell r="G250" t="str">
            <v>Zakup i montaż instalacji odwodnieniowej z rur z żywic poliestrowych wzmacnianych włóknem szklanym wraz z elementami podwieszenia, kolanami i czyszczakami itp oraz projektem roboczym (wg rys. WY.05):</v>
          </cell>
        </row>
        <row r="251">
          <cell r="G251" t="str">
            <v>2*(49,0+6,0)</v>
          </cell>
          <cell r="H251">
            <v>110</v>
          </cell>
          <cell r="I251" t="str">
            <v>m</v>
          </cell>
        </row>
        <row r="253">
          <cell r="B253" t="str">
            <v>24.</v>
          </cell>
          <cell r="C253" t="str">
            <v>M.16</v>
          </cell>
          <cell r="D253" t="str">
            <v>.01</v>
          </cell>
          <cell r="E253" t="str">
            <v>.03</v>
          </cell>
          <cell r="F253" t="str">
            <v>.11</v>
          </cell>
          <cell r="G253" t="str">
            <v>Odwodnienie izolacji pomostu</v>
          </cell>
        </row>
        <row r="254">
          <cell r="I254" t="str">
            <v>Drenaż podłużny i poprzeczny</v>
          </cell>
          <cell r="J254" t="str">
            <v>m</v>
          </cell>
          <cell r="K254">
            <v>160.69999999999999</v>
          </cell>
        </row>
        <row r="255">
          <cell r="I255" t="str">
            <v>Sączki Ø 50</v>
          </cell>
          <cell r="J255" t="str">
            <v>szt.</v>
          </cell>
          <cell r="K255">
            <v>10</v>
          </cell>
        </row>
        <row r="257">
          <cell r="E257" t="str">
            <v>a)</v>
          </cell>
          <cell r="G257" t="str">
            <v>Drenaż podłużny i poprzeczny z kształtek polietylenowych (wg rys. WY.05):</v>
          </cell>
        </row>
        <row r="258">
          <cell r="G258" t="str">
            <v>2*(48,25+2*16,05)</v>
          </cell>
          <cell r="H258">
            <v>160.69999999999999</v>
          </cell>
          <cell r="I258" t="str">
            <v>m</v>
          </cell>
        </row>
        <row r="260">
          <cell r="E260" t="str">
            <v>b)</v>
          </cell>
          <cell r="G260" t="str">
            <v>Sączki Ø 50 z lejkiem wlotowym i podłączeniem do kolektora (wg rys. WY.05)</v>
          </cell>
        </row>
        <row r="261">
          <cell r="G261" t="str">
            <v>2*5</v>
          </cell>
          <cell r="H261">
            <v>10</v>
          </cell>
          <cell r="I261" t="str">
            <v>szt.</v>
          </cell>
        </row>
        <row r="263">
          <cell r="B263" t="str">
            <v>25.</v>
          </cell>
          <cell r="C263" t="str">
            <v>M.16</v>
          </cell>
          <cell r="D263" t="str">
            <v>.01</v>
          </cell>
          <cell r="E263" t="str">
            <v>.04</v>
          </cell>
          <cell r="F263" t="str">
            <v>.12</v>
          </cell>
          <cell r="G263" t="str">
            <v>Ściek z korytek prefabrykowanych</v>
          </cell>
          <cell r="J263" t="str">
            <v>m</v>
          </cell>
          <cell r="K263">
            <v>27</v>
          </cell>
        </row>
        <row r="265">
          <cell r="G265" t="str">
            <v>Zakup i montaż ścieku z korytek prefabrykowanych                  (wg rys. WY.05):</v>
          </cell>
        </row>
        <row r="266">
          <cell r="G266" t="str">
            <v>13,5+13,5</v>
          </cell>
          <cell r="H266">
            <v>27</v>
          </cell>
          <cell r="I266" t="str">
            <v>m</v>
          </cell>
        </row>
        <row r="268">
          <cell r="B268" t="str">
            <v>26.</v>
          </cell>
          <cell r="C268" t="str">
            <v>M.16</v>
          </cell>
          <cell r="D268" t="str">
            <v>.01</v>
          </cell>
          <cell r="E268" t="str">
            <v>.10</v>
          </cell>
          <cell r="F268" t="str">
            <v>.11</v>
          </cell>
          <cell r="G268" t="str">
            <v>Drenaż zasypki za przyczółkami</v>
          </cell>
        </row>
        <row r="269">
          <cell r="I269" t="str">
            <v>Geokompozyt drenażowy</v>
          </cell>
          <cell r="J269" t="str">
            <v>m2</v>
          </cell>
          <cell r="K269">
            <v>646.1</v>
          </cell>
        </row>
        <row r="270">
          <cell r="I270" t="str">
            <v>Rurka drenarska PCV Ø 113</v>
          </cell>
          <cell r="J270" t="str">
            <v>m</v>
          </cell>
          <cell r="K270">
            <v>80.900000000000006</v>
          </cell>
        </row>
        <row r="271">
          <cell r="I271" t="str">
            <v>Rurka drenarska PCV Ø 80</v>
          </cell>
          <cell r="J271" t="str">
            <v>m</v>
          </cell>
          <cell r="K271">
            <v>95.2</v>
          </cell>
        </row>
        <row r="272">
          <cell r="I272" t="str">
            <v>Geowłóknina filtracyjna</v>
          </cell>
          <cell r="J272" t="str">
            <v>m2</v>
          </cell>
          <cell r="K272">
            <v>184.89999999999998</v>
          </cell>
        </row>
        <row r="273">
          <cell r="I273" t="str">
            <v>Kruszywo łamane 30/63</v>
          </cell>
          <cell r="J273" t="str">
            <v>m3</v>
          </cell>
          <cell r="K273">
            <v>22.188000000000002</v>
          </cell>
        </row>
        <row r="276">
          <cell r="E276" t="str">
            <v>a)</v>
          </cell>
          <cell r="G276" t="str">
            <v>Geokompozyt drenażowy:</v>
          </cell>
        </row>
        <row r="277">
          <cell r="G277" t="str">
            <v>308,6+337,5</v>
          </cell>
          <cell r="H277">
            <v>646.1</v>
          </cell>
          <cell r="I277" t="str">
            <v>m2</v>
          </cell>
        </row>
        <row r="279">
          <cell r="E279" t="str">
            <v>b)</v>
          </cell>
          <cell r="G279" t="str">
            <v>Rurka drenarska PCV Ø 113:</v>
          </cell>
        </row>
        <row r="280">
          <cell r="G280" t="str">
            <v>40,7+40,2</v>
          </cell>
          <cell r="H280">
            <v>80.900000000000006</v>
          </cell>
          <cell r="I280" t="str">
            <v>m</v>
          </cell>
        </row>
        <row r="282">
          <cell r="E282" t="str">
            <v>c)</v>
          </cell>
          <cell r="G282" t="str">
            <v>Rurka drenarska PCV Ø 80:</v>
          </cell>
        </row>
        <row r="283">
          <cell r="G283" t="str">
            <v>47,6+47,6</v>
          </cell>
          <cell r="H283">
            <v>95.2</v>
          </cell>
          <cell r="I283" t="str">
            <v>m</v>
          </cell>
        </row>
        <row r="285">
          <cell r="E285" t="str">
            <v>d)</v>
          </cell>
          <cell r="G285" t="str">
            <v>Geowłóknina filtracyjna:</v>
          </cell>
        </row>
        <row r="286">
          <cell r="G286" t="str">
            <v>2*36,98*2,5</v>
          </cell>
          <cell r="H286">
            <v>184.89999999999998</v>
          </cell>
          <cell r="I286" t="str">
            <v>m2</v>
          </cell>
        </row>
        <row r="288">
          <cell r="E288" t="str">
            <v>e)</v>
          </cell>
          <cell r="G288" t="str">
            <v>Kruszywo łamane 30/63:</v>
          </cell>
        </row>
        <row r="289">
          <cell r="G289" t="str">
            <v>2*36,98*0,3</v>
          </cell>
          <cell r="H289">
            <v>22.188000000000002</v>
          </cell>
          <cell r="I289" t="str">
            <v>m3</v>
          </cell>
        </row>
        <row r="291">
          <cell r="C291" t="str">
            <v>M.17</v>
          </cell>
          <cell r="D291" t="str">
            <v>.00</v>
          </cell>
          <cell r="E291" t="str">
            <v>.00</v>
          </cell>
          <cell r="G291" t="str">
            <v>ŁOŻYSKA</v>
          </cell>
        </row>
        <row r="293">
          <cell r="B293" t="str">
            <v>27.</v>
          </cell>
          <cell r="C293" t="str">
            <v>M.17</v>
          </cell>
          <cell r="D293" t="str">
            <v>.01</v>
          </cell>
          <cell r="E293" t="str">
            <v>.03</v>
          </cell>
          <cell r="F293" t="str">
            <v>.11</v>
          </cell>
          <cell r="G293" t="str">
            <v>Łożyska garnkowe</v>
          </cell>
        </row>
        <row r="294">
          <cell r="I294" t="str">
            <v>Łożysko stałe V=5,5 MN</v>
          </cell>
          <cell r="J294" t="str">
            <v>szt.</v>
          </cell>
          <cell r="K294">
            <v>2</v>
          </cell>
        </row>
        <row r="295">
          <cell r="I295" t="str">
            <v>Łożysko jednokierunkowo przesuwne V=5,5 MN</v>
          </cell>
          <cell r="J295" t="str">
            <v>szt.</v>
          </cell>
          <cell r="K295">
            <v>4</v>
          </cell>
        </row>
        <row r="296">
          <cell r="I296" t="str">
            <v>Łożysko wielokierunkowo przesuwne V=5,5 MN</v>
          </cell>
          <cell r="J296" t="str">
            <v>szt.</v>
          </cell>
          <cell r="K296">
            <v>10</v>
          </cell>
        </row>
        <row r="297">
          <cell r="I297" t="str">
            <v>Łożysko jednokierunkowo przesuwne V=2,5 MN</v>
          </cell>
          <cell r="J297" t="str">
            <v>szt.</v>
          </cell>
          <cell r="K297">
            <v>4</v>
          </cell>
        </row>
        <row r="298">
          <cell r="I298" t="str">
            <v>Łożysko wielokierunkowo przesuwne V=2,5 MN</v>
          </cell>
          <cell r="J298" t="str">
            <v>szt.</v>
          </cell>
          <cell r="K298">
            <v>12</v>
          </cell>
        </row>
        <row r="300">
          <cell r="G300" t="str">
            <v>Wg rys. WY.01:</v>
          </cell>
        </row>
        <row r="301">
          <cell r="E301" t="str">
            <v>a)</v>
          </cell>
          <cell r="G301" t="str">
            <v>Zakup i instalacja na obiekcie łożysk stałych V=5,5 MN:</v>
          </cell>
          <cell r="H301">
            <v>2</v>
          </cell>
          <cell r="I301" t="str">
            <v>szt.</v>
          </cell>
        </row>
        <row r="303">
          <cell r="E303" t="str">
            <v>b)</v>
          </cell>
          <cell r="G303" t="str">
            <v>Zakup i instalacja na obiekcie łożysk jednokierunkowo przesuwnych V=5,5 MN:</v>
          </cell>
          <cell r="H303">
            <v>4</v>
          </cell>
          <cell r="I303" t="str">
            <v>szt.</v>
          </cell>
        </row>
        <row r="305">
          <cell r="E305" t="str">
            <v>c)</v>
          </cell>
          <cell r="G305" t="str">
            <v>Zakup i instalacja na obiekcie łożysk wielokierunkowo przesuwnych V=5,5 MN:</v>
          </cell>
          <cell r="H305">
            <v>10</v>
          </cell>
          <cell r="I305" t="str">
            <v>szt.</v>
          </cell>
        </row>
        <row r="307">
          <cell r="E307" t="str">
            <v>d)</v>
          </cell>
          <cell r="G307" t="str">
            <v>Zakup i instalacja na obiekcie łożysk jednokierunkowo przesuwnych V=2,5 MN:</v>
          </cell>
          <cell r="H307">
            <v>4</v>
          </cell>
          <cell r="I307" t="str">
            <v>szt.</v>
          </cell>
        </row>
        <row r="309">
          <cell r="E309" t="str">
            <v>e)</v>
          </cell>
          <cell r="G309" t="str">
            <v>Zakup i instalacja na obiekcie łożysk wielokierunkowo przesuwnych V=2,5 MN:</v>
          </cell>
          <cell r="H309">
            <v>12</v>
          </cell>
          <cell r="I309" t="str">
            <v>szt.</v>
          </cell>
        </row>
        <row r="311">
          <cell r="C311" t="str">
            <v>M.18</v>
          </cell>
          <cell r="D311" t="str">
            <v>.00</v>
          </cell>
          <cell r="E311" t="str">
            <v>.00</v>
          </cell>
          <cell r="G311" t="str">
            <v>DYLATACJE</v>
          </cell>
        </row>
        <row r="313">
          <cell r="B313" t="str">
            <v>28.</v>
          </cell>
          <cell r="C313" t="str">
            <v>M.18</v>
          </cell>
          <cell r="D313" t="str">
            <v>.01</v>
          </cell>
          <cell r="E313" t="str">
            <v>.01</v>
          </cell>
          <cell r="F313" t="str">
            <v>.11</v>
          </cell>
          <cell r="G313" t="str">
            <v>Dylatacja modułowa +-30mm</v>
          </cell>
          <cell r="J313" t="str">
            <v>m</v>
          </cell>
          <cell r="K313">
            <v>73.34</v>
          </cell>
        </row>
        <row r="315">
          <cell r="G315" t="str">
            <v>Zakup i montaż urządzenia dylatacyjnego modułowego +-30 mm wraz z projektem roboczym:</v>
          </cell>
        </row>
        <row r="316">
          <cell r="G316" t="str">
            <v>2*(18,63+18,04)</v>
          </cell>
          <cell r="H316">
            <v>73.34</v>
          </cell>
          <cell r="I316" t="str">
            <v>m</v>
          </cell>
        </row>
        <row r="318">
          <cell r="B318" t="str">
            <v>29.</v>
          </cell>
          <cell r="C318" t="str">
            <v>M.18</v>
          </cell>
          <cell r="D318" t="str">
            <v>.01</v>
          </cell>
          <cell r="E318" t="str">
            <v>.03</v>
          </cell>
          <cell r="F318" t="str">
            <v>.11</v>
          </cell>
          <cell r="G318" t="str">
            <v>Dylatacja z taśmy PCV</v>
          </cell>
          <cell r="J318" t="str">
            <v>m</v>
          </cell>
          <cell r="K318">
            <v>40.4</v>
          </cell>
        </row>
        <row r="320">
          <cell r="G320" t="str">
            <v>Wg rys. PO.03 i PO.09:</v>
          </cell>
        </row>
        <row r="321">
          <cell r="G321" t="str">
            <v>Zakup i montaż dylatacji z taśmy PCV (profil zamykający i zewnętrzny jako komplet):</v>
          </cell>
        </row>
        <row r="322">
          <cell r="G322" t="str">
            <v>6,33+6,46+6,78+6,88+6,76+7,19</v>
          </cell>
          <cell r="H322">
            <v>40.4</v>
          </cell>
          <cell r="I322" t="str">
            <v>m</v>
          </cell>
        </row>
        <row r="324">
          <cell r="C324" t="str">
            <v>M.19</v>
          </cell>
          <cell r="D324" t="str">
            <v>.00</v>
          </cell>
          <cell r="E324" t="str">
            <v>.00</v>
          </cell>
          <cell r="G324" t="str">
            <v>ELEMENTY ZABEZPIECZAJĄCE</v>
          </cell>
        </row>
        <row r="326">
          <cell r="B326" t="str">
            <v>30.</v>
          </cell>
          <cell r="C326" t="str">
            <v>M.19</v>
          </cell>
          <cell r="D326" t="str">
            <v>.01</v>
          </cell>
          <cell r="E326" t="str">
            <v>.01</v>
          </cell>
          <cell r="F326" t="str">
            <v>.11</v>
          </cell>
          <cell r="G326" t="str">
            <v>Krawężnik mostowy kamienny 18x20</v>
          </cell>
          <cell r="J326" t="str">
            <v>m</v>
          </cell>
          <cell r="K326">
            <v>263.18</v>
          </cell>
        </row>
        <row r="328">
          <cell r="G328" t="str">
            <v>Zakup i montaż krawężników mostowych kamiennych 18x20 wraz z uszczelnieniem taśma bitumiczną:</v>
          </cell>
        </row>
        <row r="329">
          <cell r="G329" t="str">
            <v>4*49,28+9,85+11,38+4*6,0+10,38+10,45</v>
          </cell>
          <cell r="H329">
            <v>263.18</v>
          </cell>
          <cell r="I329" t="str">
            <v>m</v>
          </cell>
        </row>
        <row r="331">
          <cell r="B331" t="str">
            <v>31.</v>
          </cell>
          <cell r="C331" t="str">
            <v>M.19</v>
          </cell>
          <cell r="D331" t="str">
            <v>.01</v>
          </cell>
          <cell r="E331" t="str">
            <v>.01</v>
          </cell>
          <cell r="F331" t="str">
            <v>.12</v>
          </cell>
          <cell r="G331" t="str">
            <v>Krawężnik kamienny 20x30 za obiektem</v>
          </cell>
          <cell r="J331" t="str">
            <v>m</v>
          </cell>
          <cell r="K331">
            <v>46</v>
          </cell>
        </row>
        <row r="333">
          <cell r="G333" t="str">
            <v>Zakup i montaż krawężników kamiennych 20x30 na lawie oporowej z betonu B15 (C12/15) wraz z uszczelnieniem taśmą bitumiczną:</v>
          </cell>
        </row>
        <row r="334">
          <cell r="G334" t="str">
            <v>2,0+2,0+8,0+8,0+8,0+8,0+2,0+8,0</v>
          </cell>
          <cell r="H334">
            <v>46</v>
          </cell>
          <cell r="I334" t="str">
            <v>m</v>
          </cell>
        </row>
        <row r="335">
          <cell r="B335" t="str">
            <v>32.</v>
          </cell>
          <cell r="C335" t="str">
            <v>M.19</v>
          </cell>
          <cell r="D335" t="str">
            <v>.01</v>
          </cell>
          <cell r="E335" t="str">
            <v>.02</v>
          </cell>
          <cell r="F335" t="str">
            <v>.11</v>
          </cell>
          <cell r="G335" t="str">
            <v>Bariery ochronne na obiektach mostowych</v>
          </cell>
          <cell r="J335" t="str">
            <v>m</v>
          </cell>
          <cell r="K335">
            <v>70</v>
          </cell>
        </row>
        <row r="337">
          <cell r="G337" t="str">
            <v>Zakup i montaż barier ochronnych SP-06/M:</v>
          </cell>
        </row>
        <row r="338">
          <cell r="H338">
            <v>70</v>
          </cell>
          <cell r="I338" t="str">
            <v>m</v>
          </cell>
        </row>
        <row r="340">
          <cell r="B340" t="str">
            <v>33.</v>
          </cell>
          <cell r="C340" t="str">
            <v>M.19</v>
          </cell>
          <cell r="D340" t="str">
            <v>.01</v>
          </cell>
          <cell r="E340" t="str">
            <v>.03</v>
          </cell>
          <cell r="F340" t="str">
            <v>.11</v>
          </cell>
          <cell r="G340" t="str">
            <v>Barieroporęcze na obiektach mostowych</v>
          </cell>
          <cell r="J340" t="str">
            <v>m</v>
          </cell>
          <cell r="K340">
            <v>190</v>
          </cell>
        </row>
        <row r="342">
          <cell r="G342" t="str">
            <v>Zakup i montaż barieroporęczy sztywnych:</v>
          </cell>
        </row>
        <row r="343">
          <cell r="G343" t="str">
            <v>2*60,0+70,0</v>
          </cell>
          <cell r="H343">
            <v>190</v>
          </cell>
          <cell r="I343" t="str">
            <v>m</v>
          </cell>
        </row>
        <row r="345">
          <cell r="B345" t="str">
            <v>34.</v>
          </cell>
          <cell r="C345" t="str">
            <v>M.19</v>
          </cell>
          <cell r="D345" t="str">
            <v>.01</v>
          </cell>
          <cell r="E345" t="str">
            <v>.04</v>
          </cell>
          <cell r="F345" t="str">
            <v>.11</v>
          </cell>
          <cell r="G345" t="str">
            <v>Balustrady z płaskowników na obiektach mostowych</v>
          </cell>
          <cell r="J345" t="str">
            <v>kg</v>
          </cell>
          <cell r="K345">
            <v>233.38667999999998</v>
          </cell>
        </row>
        <row r="347">
          <cell r="G347" t="str">
            <v>Wykonanie i montaż balustrady stalowej z płaskowników (wg rys. WY.08):</v>
          </cell>
        </row>
        <row r="348">
          <cell r="G348" t="str">
            <v>2*114,63*1,018</v>
          </cell>
          <cell r="H348">
            <v>233.38667999999998</v>
          </cell>
          <cell r="I348" t="str">
            <v>kg</v>
          </cell>
        </row>
        <row r="349">
          <cell r="G349" t="str">
            <v xml:space="preserve"> - malowanie: 6,1 m2</v>
          </cell>
        </row>
        <row r="351">
          <cell r="C351" t="str">
            <v>M.20</v>
          </cell>
          <cell r="D351" t="str">
            <v>.00</v>
          </cell>
          <cell r="E351" t="str">
            <v>.00</v>
          </cell>
          <cell r="G351" t="str">
            <v>INNE ROBOTY MOSTOWE</v>
          </cell>
        </row>
        <row r="353">
          <cell r="B353" t="str">
            <v>35.</v>
          </cell>
          <cell r="C353" t="str">
            <v>M.20</v>
          </cell>
          <cell r="D353" t="str">
            <v>.01</v>
          </cell>
          <cell r="E353" t="str">
            <v>.05</v>
          </cell>
          <cell r="F353" t="str">
            <v>.11</v>
          </cell>
          <cell r="G353" t="str">
            <v>Umocnienie skarp elementami betonowymi</v>
          </cell>
          <cell r="J353" t="str">
            <v>m2</v>
          </cell>
          <cell r="K353">
            <v>468</v>
          </cell>
        </row>
        <row r="355">
          <cell r="G355" t="str">
            <v>Umocnienie skarp elementami betonowymi typu "trylinka wklęsła" wraz z podsypką:</v>
          </cell>
        </row>
        <row r="356">
          <cell r="G356" t="str">
            <v>217+251</v>
          </cell>
          <cell r="H356">
            <v>468</v>
          </cell>
          <cell r="I356" t="str">
            <v>m2</v>
          </cell>
        </row>
        <row r="358">
          <cell r="B358" t="str">
            <v>36.</v>
          </cell>
          <cell r="C358" t="str">
            <v>M.20</v>
          </cell>
          <cell r="D358" t="str">
            <v>.01</v>
          </cell>
          <cell r="E358" t="str">
            <v>.06</v>
          </cell>
          <cell r="F358" t="str">
            <v>.11</v>
          </cell>
          <cell r="G358" t="str">
            <v>Umocnienie skarp brukiem kamiennym</v>
          </cell>
          <cell r="J358" t="str">
            <v>m2</v>
          </cell>
          <cell r="K358">
            <v>15.2</v>
          </cell>
        </row>
        <row r="360">
          <cell r="G360" t="str">
            <v>Umocnienie skarp brukiem kamiennym wraz z podsypką (przy wylotach odwodnienia):</v>
          </cell>
        </row>
        <row r="361">
          <cell r="G361" t="str">
            <v>2,0*(3,6+4,0)</v>
          </cell>
          <cell r="H361">
            <v>15.2</v>
          </cell>
          <cell r="I361" t="str">
            <v>m2</v>
          </cell>
        </row>
        <row r="363">
          <cell r="B363" t="str">
            <v>37.</v>
          </cell>
          <cell r="C363" t="str">
            <v>M.20</v>
          </cell>
          <cell r="D363" t="str">
            <v>.01</v>
          </cell>
          <cell r="E363" t="str">
            <v>.08</v>
          </cell>
          <cell r="F363" t="str">
            <v>.11</v>
          </cell>
          <cell r="G363" t="str">
            <v>Schody skarpowe</v>
          </cell>
        </row>
        <row r="364">
          <cell r="I364" t="str">
            <v>Beton B30 (C25/30) na stopnie prefabrykowane</v>
          </cell>
          <cell r="J364" t="str">
            <v>m3</v>
          </cell>
          <cell r="K364">
            <v>8.41</v>
          </cell>
        </row>
        <row r="365">
          <cell r="I365" t="str">
            <v>Stal zbrojeniowa A-I</v>
          </cell>
          <cell r="J365" t="str">
            <v>kg</v>
          </cell>
          <cell r="K365">
            <v>188.5</v>
          </cell>
        </row>
        <row r="366">
          <cell r="I366" t="str">
            <v>Obrzeża betonowe 50x200x750</v>
          </cell>
          <cell r="J366" t="str">
            <v>szt.</v>
          </cell>
          <cell r="K366">
            <v>124</v>
          </cell>
        </row>
        <row r="367">
          <cell r="I367" t="str">
            <v>Beton B30 (C25/30) na fundament balustrady</v>
          </cell>
          <cell r="J367" t="str">
            <v>m3</v>
          </cell>
          <cell r="K367">
            <v>2.16</v>
          </cell>
        </row>
        <row r="368">
          <cell r="I368" t="str">
            <v>Beton B30 (C25/30) na ławę</v>
          </cell>
          <cell r="J368" t="str">
            <v>m3</v>
          </cell>
          <cell r="K368">
            <v>0.8</v>
          </cell>
        </row>
        <row r="369">
          <cell r="I369" t="str">
            <v>Podsypka żwirowa</v>
          </cell>
          <cell r="J369" t="str">
            <v>m3</v>
          </cell>
          <cell r="K369">
            <v>12</v>
          </cell>
        </row>
        <row r="371">
          <cell r="G371" t="str">
            <v>Wykonanie schodów dla obsługi na skarpach przy obiekcie (wg rys. WY.06):</v>
          </cell>
        </row>
        <row r="373">
          <cell r="E373" t="str">
            <v>a)</v>
          </cell>
          <cell r="G373" t="str">
            <v>Beton B30 (C25/30) na stopnie prefabrykowane:</v>
          </cell>
        </row>
        <row r="374">
          <cell r="G374" t="str">
            <v>145*0,058</v>
          </cell>
          <cell r="H374">
            <v>8.41</v>
          </cell>
          <cell r="I374" t="str">
            <v>m3</v>
          </cell>
        </row>
        <row r="376">
          <cell r="E376" t="str">
            <v>b)</v>
          </cell>
          <cell r="G376" t="str">
            <v>Stal zbrojeniowa A-I:</v>
          </cell>
        </row>
        <row r="377">
          <cell r="G377" t="str">
            <v>145*1,3</v>
          </cell>
          <cell r="H377">
            <v>188.5</v>
          </cell>
          <cell r="I377" t="str">
            <v>kg</v>
          </cell>
        </row>
        <row r="379">
          <cell r="E379" t="str">
            <v>c)</v>
          </cell>
          <cell r="G379" t="str">
            <v>Obrzeża betonowe 50x200x750:</v>
          </cell>
        </row>
        <row r="380">
          <cell r="G380" t="str">
            <v>2*15+2*15+2*15+2*17</v>
          </cell>
          <cell r="H380">
            <v>124</v>
          </cell>
          <cell r="I380" t="str">
            <v>szt.</v>
          </cell>
        </row>
        <row r="382">
          <cell r="E382" t="str">
            <v>d)</v>
          </cell>
          <cell r="G382" t="str">
            <v>Beton B30 (C25/30) na fundament balustrady:</v>
          </cell>
        </row>
        <row r="383">
          <cell r="G383" t="str">
            <v>6*4*0,09</v>
          </cell>
          <cell r="H383">
            <v>2.16</v>
          </cell>
          <cell r="I383" t="str">
            <v>m3</v>
          </cell>
        </row>
        <row r="385">
          <cell r="E385" t="str">
            <v>e)</v>
          </cell>
          <cell r="G385" t="str">
            <v>Beton B30 (C25/30) na ławę:</v>
          </cell>
        </row>
        <row r="386">
          <cell r="G386" t="str">
            <v>4*0,2</v>
          </cell>
          <cell r="H386">
            <v>0.8</v>
          </cell>
          <cell r="I386" t="str">
            <v>m3</v>
          </cell>
        </row>
        <row r="388">
          <cell r="E388" t="str">
            <v>f)</v>
          </cell>
          <cell r="G388" t="str">
            <v>Podsypka żwirowa:</v>
          </cell>
        </row>
        <row r="389">
          <cell r="G389" t="str">
            <v>4*3,0</v>
          </cell>
          <cell r="H389">
            <v>12</v>
          </cell>
          <cell r="I389" t="str">
            <v>m3</v>
          </cell>
        </row>
        <row r="390">
          <cell r="B390" t="str">
            <v>38.</v>
          </cell>
          <cell r="C390" t="str">
            <v>M.20</v>
          </cell>
          <cell r="D390" t="str">
            <v>.01</v>
          </cell>
          <cell r="E390" t="str">
            <v>.09</v>
          </cell>
          <cell r="F390" t="str">
            <v>.11</v>
          </cell>
          <cell r="G390" t="str">
            <v>Balustrada schodów skarpowych</v>
          </cell>
          <cell r="J390" t="str">
            <v>kg</v>
          </cell>
          <cell r="K390">
            <v>753.32</v>
          </cell>
        </row>
        <row r="392">
          <cell r="G392" t="str">
            <v>Wykonanie i montaż balustrady ze stali St3S na schodach skarpowych (wg rys. WY.06):</v>
          </cell>
        </row>
        <row r="393">
          <cell r="G393" t="str">
            <v>181,0+181,0+184,0+194,0</v>
          </cell>
          <cell r="H393">
            <v>753.32</v>
          </cell>
          <cell r="I393" t="str">
            <v>kg</v>
          </cell>
        </row>
        <row r="394">
          <cell r="G394" t="str">
            <v>- malowanie: 20,8 m2</v>
          </cell>
        </row>
        <row r="396">
          <cell r="B396" t="str">
            <v>39.</v>
          </cell>
          <cell r="C396" t="str">
            <v>M.20</v>
          </cell>
          <cell r="D396" t="str">
            <v>.01</v>
          </cell>
          <cell r="E396" t="str">
            <v>.10</v>
          </cell>
          <cell r="F396" t="str">
            <v>.11</v>
          </cell>
          <cell r="G396" t="str">
            <v>Zabezpieczenie antykorozyjne powierzchni betonowych</v>
          </cell>
        </row>
        <row r="397">
          <cell r="I397" t="str">
            <v>Zabezpieczenie powłoką malarską</v>
          </cell>
          <cell r="J397" t="str">
            <v>m2</v>
          </cell>
          <cell r="K397">
            <v>0</v>
          </cell>
        </row>
        <row r="398">
          <cell r="I398" t="str">
            <v>Zabezpieczenie materiałem impregnującym</v>
          </cell>
          <cell r="J398" t="str">
            <v>m2</v>
          </cell>
          <cell r="K398">
            <v>3699.1000000000004</v>
          </cell>
        </row>
        <row r="400">
          <cell r="G400" t="str">
            <v>Wykonanie zabezpieczenia antykorozyjnego odsłoniętych powierzchni betonowych:</v>
          </cell>
        </row>
        <row r="401">
          <cell r="E401" t="str">
            <v>a)</v>
          </cell>
          <cell r="G401" t="str">
            <v>Zabezpieczenie powłoką malarską</v>
          </cell>
        </row>
        <row r="402">
          <cell r="H402">
            <v>0</v>
          </cell>
          <cell r="I402" t="str">
            <v>m2</v>
          </cell>
        </row>
        <row r="404">
          <cell r="E404" t="str">
            <v>b)</v>
          </cell>
          <cell r="G404" t="str">
            <v>Zabezpieczenie materiałem impregnującym</v>
          </cell>
        </row>
        <row r="405">
          <cell r="G405" t="str">
            <v>2360,3+254,0+349,0+179,8+183,5+372,5</v>
          </cell>
          <cell r="H405">
            <v>3699.1000000000004</v>
          </cell>
          <cell r="I405" t="str">
            <v>m2</v>
          </cell>
        </row>
        <row r="407">
          <cell r="B407" t="str">
            <v>40.</v>
          </cell>
          <cell r="C407" t="str">
            <v>M.20</v>
          </cell>
          <cell r="D407" t="str">
            <v>.01</v>
          </cell>
          <cell r="E407" t="str">
            <v>.11</v>
          </cell>
          <cell r="F407" t="str">
            <v>.11</v>
          </cell>
          <cell r="G407" t="str">
            <v>Ekrany akustyczne na obiektach mostowych</v>
          </cell>
        </row>
        <row r="408">
          <cell r="I408" t="str">
            <v>Konstrukcja stalowa St3S</v>
          </cell>
          <cell r="J408" t="str">
            <v>kg</v>
          </cell>
          <cell r="K408">
            <v>5922</v>
          </cell>
        </row>
        <row r="409">
          <cell r="I409" t="str">
            <v>Wypełnienie ze szkla akrylowego</v>
          </cell>
          <cell r="J409" t="str">
            <v>m2</v>
          </cell>
          <cell r="K409">
            <v>228</v>
          </cell>
        </row>
        <row r="410">
          <cell r="I410" t="str">
            <v>Zabezpieczenie antykorozyjne konstrukcji stalowej</v>
          </cell>
          <cell r="J410" t="str">
            <v>m2</v>
          </cell>
          <cell r="K410">
            <v>123.9</v>
          </cell>
        </row>
        <row r="412">
          <cell r="G412" t="str">
            <v>Wykonanie i montaż ekranów akustycznych na obiekcie (wg rys. WY.07):</v>
          </cell>
        </row>
        <row r="414">
          <cell r="E414" t="str">
            <v>a)</v>
          </cell>
          <cell r="G414" t="str">
            <v>Konstrukcja stalowa ze stali St3S:</v>
          </cell>
        </row>
        <row r="415">
          <cell r="G415" t="str">
            <v>5144+778</v>
          </cell>
          <cell r="H415">
            <v>5922</v>
          </cell>
          <cell r="I415" t="str">
            <v>kg</v>
          </cell>
        </row>
        <row r="417">
          <cell r="E417" t="str">
            <v>b)</v>
          </cell>
          <cell r="G417" t="str">
            <v>Wypełnienie ze szkła akrylowego w profilach aluminiowych wraz z elementami mocującymi:</v>
          </cell>
        </row>
        <row r="418">
          <cell r="G418" t="str">
            <v>38*6,0</v>
          </cell>
          <cell r="H418">
            <v>228</v>
          </cell>
          <cell r="I418" t="str">
            <v>m2</v>
          </cell>
        </row>
        <row r="420">
          <cell r="E420" t="str">
            <v>c)</v>
          </cell>
          <cell r="G420" t="str">
            <v>Zabezpieczenie antykorozyjne konstrukcji stalowej (powłoka cynkowa+malarska):</v>
          </cell>
        </row>
        <row r="421">
          <cell r="G421" t="str">
            <v>107,3+16,6</v>
          </cell>
          <cell r="H421">
            <v>123.9</v>
          </cell>
          <cell r="I421" t="str">
            <v>m2</v>
          </cell>
        </row>
        <row r="423">
          <cell r="C423" t="str">
            <v>M.21</v>
          </cell>
          <cell r="D423" t="str">
            <v>.00</v>
          </cell>
          <cell r="E423" t="str">
            <v>.00</v>
          </cell>
          <cell r="G423" t="str">
            <v>ROBOTY DODATKOWE</v>
          </cell>
        </row>
        <row r="425">
          <cell r="B425" t="str">
            <v>41.</v>
          </cell>
          <cell r="C425" t="str">
            <v>M.21</v>
          </cell>
          <cell r="D425" t="str">
            <v>.02</v>
          </cell>
          <cell r="E425" t="str">
            <v>.01</v>
          </cell>
          <cell r="F425" t="str">
            <v>.11</v>
          </cell>
          <cell r="G425" t="str">
            <v>Próbne obciążenie pali fundamentowych wraz z projektem</v>
          </cell>
          <cell r="J425" t="str">
            <v>rycz.</v>
          </cell>
          <cell r="K425">
            <v>1</v>
          </cell>
        </row>
        <row r="427">
          <cell r="G427" t="str">
            <v>Wykonanie próbnego obciążenia pali fundamentowych wraz z projektem:</v>
          </cell>
        </row>
        <row r="428">
          <cell r="G428" t="str">
            <v xml:space="preserve"> - zgodnie z normą PN-83/B-02482 próbnemu obciążeniu podlega min. 2 pale</v>
          </cell>
          <cell r="H428">
            <v>1</v>
          </cell>
          <cell r="I428" t="str">
            <v>rycz.</v>
          </cell>
        </row>
      </sheetData>
      <sheetData sheetId="1" refreshError="1"/>
      <sheetData sheetId="2" refreshError="1">
        <row r="4">
          <cell r="C4" t="str">
            <v>M.01</v>
          </cell>
          <cell r="D4" t="str">
            <v>.00</v>
          </cell>
          <cell r="E4" t="str">
            <v>.00</v>
          </cell>
          <cell r="G4" t="str">
            <v>ROBOTY PRZYGOTOWAWCZE</v>
          </cell>
        </row>
        <row r="6">
          <cell r="C6" t="str">
            <v>M.01</v>
          </cell>
          <cell r="D6" t="str">
            <v>.01</v>
          </cell>
          <cell r="E6" t="str">
            <v>.01</v>
          </cell>
          <cell r="F6" t="str">
            <v>.11</v>
          </cell>
          <cell r="G6" t="str">
            <v>Wytyczenie obiektu</v>
          </cell>
          <cell r="J6" t="str">
            <v>rycz.</v>
          </cell>
          <cell r="K6">
            <v>1</v>
          </cell>
        </row>
        <row r="8">
          <cell r="G8" t="str">
            <v>Roboty związane z wytyczeniem i obsługą geodezyjną budowy obiektu</v>
          </cell>
          <cell r="H8">
            <v>1</v>
          </cell>
          <cell r="I8" t="str">
            <v>rycz.</v>
          </cell>
        </row>
        <row r="10">
          <cell r="G10" t="str">
            <v>Osadzenie znaków wysokościowych</v>
          </cell>
          <cell r="H10">
            <v>26</v>
          </cell>
          <cell r="I10" t="str">
            <v>szt.</v>
          </cell>
        </row>
        <row r="11">
          <cell r="G11" t="str">
            <v>(wg rys.WY.07)</v>
          </cell>
        </row>
        <row r="13">
          <cell r="G13" t="str">
            <v>Osadzenie stałych punktów wysokościowych</v>
          </cell>
          <cell r="H13">
            <v>1</v>
          </cell>
          <cell r="I13" t="str">
            <v>szt.</v>
          </cell>
        </row>
        <row r="16">
          <cell r="C16" t="str">
            <v>M.11</v>
          </cell>
          <cell r="D16" t="str">
            <v>.00</v>
          </cell>
          <cell r="E16" t="str">
            <v>.00</v>
          </cell>
          <cell r="G16" t="str">
            <v>FUNDAMENTOWANIE</v>
          </cell>
        </row>
        <row r="18">
          <cell r="C18" t="str">
            <v>M.11</v>
          </cell>
          <cell r="D18" t="str">
            <v>.01</v>
          </cell>
          <cell r="E18" t="str">
            <v>.02</v>
          </cell>
          <cell r="F18" t="str">
            <v>.11</v>
          </cell>
          <cell r="G18" t="str">
            <v>Wykonanie wykopów fundamentowych w gruntach nieskalistych</v>
          </cell>
          <cell r="J18" t="str">
            <v>m3</v>
          </cell>
          <cell r="K18">
            <v>967</v>
          </cell>
        </row>
        <row r="20">
          <cell r="G20" t="str">
            <v>Wykonanie wykopów wraz z odwodnieniem i zabezpieczeniem skarp oraz projektami roboczymi:</v>
          </cell>
        </row>
        <row r="22">
          <cell r="G22" t="str">
            <v>przyczółek A:</v>
          </cell>
        </row>
        <row r="23">
          <cell r="H23">
            <v>274</v>
          </cell>
          <cell r="I23" t="str">
            <v>m3</v>
          </cell>
        </row>
        <row r="24">
          <cell r="G24" t="str">
            <v>filar B:</v>
          </cell>
        </row>
        <row r="25">
          <cell r="H25">
            <v>342</v>
          </cell>
          <cell r="I25" t="str">
            <v>m3</v>
          </cell>
        </row>
        <row r="26">
          <cell r="G26" t="str">
            <v>przyczółek C:</v>
          </cell>
        </row>
        <row r="27">
          <cell r="H27">
            <v>351</v>
          </cell>
          <cell r="I27" t="str">
            <v>m3</v>
          </cell>
        </row>
        <row r="28">
          <cell r="G28" t="str">
            <v>Razem:</v>
          </cell>
          <cell r="H28">
            <v>967</v>
          </cell>
          <cell r="I28" t="str">
            <v>m3</v>
          </cell>
        </row>
        <row r="30">
          <cell r="C30" t="str">
            <v>M.11</v>
          </cell>
          <cell r="D30" t="str">
            <v>.01</v>
          </cell>
          <cell r="E30" t="str">
            <v>.04</v>
          </cell>
          <cell r="F30" t="str">
            <v>.11</v>
          </cell>
          <cell r="G30" t="str">
            <v>Zasypanie wykopów z zagęszczeniem z gruntu przepuszczalnego</v>
          </cell>
          <cell r="J30" t="str">
            <v>m3</v>
          </cell>
          <cell r="K30">
            <v>1316</v>
          </cell>
        </row>
        <row r="32">
          <cell r="G32" t="str">
            <v>Zasypanie wykopów fundamentowych oraz zasypka przestrzeni za przyczółkami i formowanie skarp i stożków nasypowych:</v>
          </cell>
        </row>
        <row r="34">
          <cell r="G34" t="str">
            <v>przyczółek A:</v>
          </cell>
        </row>
        <row r="35">
          <cell r="H35">
            <v>602</v>
          </cell>
          <cell r="I35" t="str">
            <v>m3</v>
          </cell>
        </row>
        <row r="36">
          <cell r="G36" t="str">
            <v>filar B:</v>
          </cell>
        </row>
        <row r="37">
          <cell r="H37">
            <v>248</v>
          </cell>
          <cell r="I37" t="str">
            <v>m3</v>
          </cell>
        </row>
        <row r="38">
          <cell r="G38" t="str">
            <v>przyczółek C:</v>
          </cell>
        </row>
        <row r="39">
          <cell r="H39">
            <v>466</v>
          </cell>
          <cell r="I39" t="str">
            <v>m3</v>
          </cell>
        </row>
        <row r="40">
          <cell r="G40" t="str">
            <v>Razem:</v>
          </cell>
          <cell r="H40">
            <v>1316</v>
          </cell>
          <cell r="I40" t="str">
            <v>m3</v>
          </cell>
        </row>
        <row r="42">
          <cell r="C42" t="str">
            <v>M.11</v>
          </cell>
          <cell r="D42" t="str">
            <v>.01</v>
          </cell>
          <cell r="E42" t="str">
            <v>.04</v>
          </cell>
          <cell r="F42" t="str">
            <v>.12</v>
          </cell>
          <cell r="G42" t="str">
            <v>Zasypanie wykopów z zagęszczeniem z gruntu nieprzepuszczalnego</v>
          </cell>
          <cell r="J42" t="str">
            <v>m3</v>
          </cell>
          <cell r="K42">
            <v>591</v>
          </cell>
        </row>
        <row r="44">
          <cell r="G44" t="str">
            <v>Zasypanie wykopów fundamentowych oraz formowanie warstwy nieprzepuszczalnej nad fundamentem przyczółka:</v>
          </cell>
        </row>
        <row r="46">
          <cell r="G46" t="str">
            <v>przyczółek A:</v>
          </cell>
        </row>
        <row r="47">
          <cell r="H47">
            <v>262</v>
          </cell>
          <cell r="I47" t="str">
            <v>m3</v>
          </cell>
        </row>
        <row r="48">
          <cell r="G48" t="str">
            <v>filar B:</v>
          </cell>
        </row>
        <row r="49">
          <cell r="H49">
            <v>0</v>
          </cell>
          <cell r="I49" t="str">
            <v>m3</v>
          </cell>
        </row>
        <row r="50">
          <cell r="G50" t="str">
            <v>przyczółek C:</v>
          </cell>
        </row>
        <row r="51">
          <cell r="H51">
            <v>329</v>
          </cell>
          <cell r="I51" t="str">
            <v>m3</v>
          </cell>
        </row>
        <row r="52">
          <cell r="G52" t="str">
            <v>Razem:</v>
          </cell>
          <cell r="H52">
            <v>591</v>
          </cell>
          <cell r="I52" t="str">
            <v>m3</v>
          </cell>
        </row>
        <row r="54">
          <cell r="C54" t="str">
            <v>M.12</v>
          </cell>
          <cell r="D54" t="str">
            <v>.00</v>
          </cell>
          <cell r="E54" t="str">
            <v>.00</v>
          </cell>
          <cell r="G54" t="str">
            <v>ZBROJENIE</v>
          </cell>
        </row>
        <row r="56">
          <cell r="C56" t="str">
            <v>M.12</v>
          </cell>
          <cell r="D56" t="str">
            <v>.01</v>
          </cell>
          <cell r="E56" t="str">
            <v>.01</v>
          </cell>
          <cell r="F56" t="str">
            <v>.11</v>
          </cell>
          <cell r="G56" t="str">
            <v>Zbrojenie stalą klasy A-I</v>
          </cell>
          <cell r="J56" t="str">
            <v>kg</v>
          </cell>
          <cell r="K56">
            <v>1013</v>
          </cell>
        </row>
        <row r="58">
          <cell r="G58" t="str">
            <v>Przygotowanie i montaż zbrojenia na budowie stalą klasy A-I (wg wykazów zbrojenia w części rysunkowej):</v>
          </cell>
        </row>
        <row r="60">
          <cell r="G60" t="str">
            <v>przyczółek A (wg rys.PO.03.02)</v>
          </cell>
          <cell r="H60">
            <v>400</v>
          </cell>
          <cell r="I60" t="str">
            <v>kg</v>
          </cell>
        </row>
        <row r="61">
          <cell r="G61" t="str">
            <v>filar B (wg rys. PO.05)</v>
          </cell>
          <cell r="H61">
            <v>213</v>
          </cell>
          <cell r="I61" t="str">
            <v>kg</v>
          </cell>
        </row>
        <row r="62">
          <cell r="G62" t="str">
            <v>przyczółek C (wg rys. PO.07.02)</v>
          </cell>
          <cell r="H62">
            <v>400</v>
          </cell>
          <cell r="I62" t="str">
            <v>kg</v>
          </cell>
        </row>
        <row r="63">
          <cell r="G63" t="str">
            <v>Razem:</v>
          </cell>
          <cell r="H63">
            <v>1013</v>
          </cell>
          <cell r="I63" t="str">
            <v>kg</v>
          </cell>
        </row>
        <row r="65">
          <cell r="C65" t="str">
            <v>M.12</v>
          </cell>
          <cell r="D65" t="str">
            <v>.01</v>
          </cell>
          <cell r="E65" t="str">
            <v>.03</v>
          </cell>
          <cell r="F65" t="str">
            <v>.11</v>
          </cell>
          <cell r="G65" t="str">
            <v>Zbrojenie stalą klasy A-IIIN</v>
          </cell>
          <cell r="J65" t="str">
            <v>kg</v>
          </cell>
          <cell r="K65">
            <v>106627</v>
          </cell>
        </row>
        <row r="67">
          <cell r="G67" t="str">
            <v>Przygotowanie i montaż zbrojenia na budowie stalą klasy A-IIIN (wg wykazów zbrojenia w części rysunkowej):</v>
          </cell>
        </row>
        <row r="69">
          <cell r="G69" t="str">
            <v>przyczółek A (wg rys.PO.03.02)</v>
          </cell>
          <cell r="H69">
            <v>17171</v>
          </cell>
          <cell r="I69" t="str">
            <v>kg</v>
          </cell>
        </row>
        <row r="70">
          <cell r="G70" t="str">
            <v>filar B (wg rys. PO.05)</v>
          </cell>
          <cell r="H70">
            <v>11908</v>
          </cell>
          <cell r="I70" t="str">
            <v>kg</v>
          </cell>
        </row>
        <row r="71">
          <cell r="G71" t="str">
            <v>przyczółek C (wg rys. PO.07.02)</v>
          </cell>
          <cell r="H71">
            <v>16546</v>
          </cell>
          <cell r="I71" t="str">
            <v>kg</v>
          </cell>
        </row>
        <row r="72">
          <cell r="G72" t="str">
            <v>ustrój nośny (wg rys. UN.02 i UN.03)</v>
          </cell>
          <cell r="H72">
            <v>47514</v>
          </cell>
          <cell r="I72" t="str">
            <v>kg</v>
          </cell>
        </row>
        <row r="73">
          <cell r="G73" t="str">
            <v>płyty przejściowe (wg rys. WY.02)</v>
          </cell>
          <cell r="H73">
            <v>4500</v>
          </cell>
          <cell r="I73" t="str">
            <v>kg</v>
          </cell>
        </row>
        <row r="74">
          <cell r="G74" t="str">
            <v>kapy chodnikowe (wg rys.WY.03)</v>
          </cell>
          <cell r="H74">
            <v>8988</v>
          </cell>
          <cell r="I74" t="str">
            <v>kg</v>
          </cell>
        </row>
        <row r="75">
          <cell r="G75" t="str">
            <v>Razem:</v>
          </cell>
          <cell r="H75">
            <v>106627</v>
          </cell>
          <cell r="I75" t="str">
            <v>kg</v>
          </cell>
        </row>
        <row r="77">
          <cell r="C77" t="str">
            <v>M.12</v>
          </cell>
          <cell r="D77" t="str">
            <v>.02</v>
          </cell>
          <cell r="E77" t="str">
            <v>.01</v>
          </cell>
          <cell r="F77" t="str">
            <v>.12</v>
          </cell>
          <cell r="G77" t="str">
            <v>Stal sprężająca - kable 19 Ø 0,6"</v>
          </cell>
          <cell r="J77" t="str">
            <v>kg</v>
          </cell>
          <cell r="K77">
            <v>13556</v>
          </cell>
        </row>
        <row r="79">
          <cell r="G79" t="str">
            <v>Kable sprężające 22 Ø 0,6" (wg rys. UN.03):</v>
          </cell>
          <cell r="H79">
            <v>13556</v>
          </cell>
          <cell r="I79" t="str">
            <v>kg</v>
          </cell>
        </row>
        <row r="80">
          <cell r="G80" t="str">
            <v xml:space="preserve"> - długość osłonek: L=2x254=508,0m</v>
          </cell>
        </row>
        <row r="81">
          <cell r="G81" t="str">
            <v xml:space="preserve"> - zakotwienia czynne: 16szt.</v>
          </cell>
        </row>
        <row r="82">
          <cell r="G82" t="str">
            <v xml:space="preserve"> - naciąg dwustronny</v>
          </cell>
        </row>
        <row r="84">
          <cell r="C84" t="str">
            <v>M.13</v>
          </cell>
          <cell r="D84" t="str">
            <v>.00</v>
          </cell>
          <cell r="E84" t="str">
            <v>.00</v>
          </cell>
          <cell r="G84" t="str">
            <v>BETON</v>
          </cell>
        </row>
        <row r="86">
          <cell r="C86" t="str">
            <v>M.13</v>
          </cell>
          <cell r="D86" t="str">
            <v>.01</v>
          </cell>
          <cell r="E86" t="str">
            <v>.01</v>
          </cell>
          <cell r="F86" t="str">
            <v>.11</v>
          </cell>
          <cell r="G86" t="str">
            <v>Beton podpór B35 (C30/37)</v>
          </cell>
          <cell r="J86" t="str">
            <v>m3</v>
          </cell>
          <cell r="K86">
            <v>472</v>
          </cell>
        </row>
        <row r="88">
          <cell r="G88" t="str">
            <v>Beton podpór B35 (C30/37):</v>
          </cell>
        </row>
        <row r="90">
          <cell r="G90" t="str">
            <v>przyczółek A (wg rys.PO.02):</v>
          </cell>
          <cell r="H90">
            <v>217</v>
          </cell>
          <cell r="I90" t="str">
            <v>m3</v>
          </cell>
        </row>
        <row r="91">
          <cell r="G91" t="str">
            <v xml:space="preserve"> - deskowanie 363m2</v>
          </cell>
        </row>
        <row r="92">
          <cell r="G92" t="str">
            <v>filar B (wg rys.PO.04):</v>
          </cell>
          <cell r="H92">
            <v>43</v>
          </cell>
          <cell r="I92" t="str">
            <v>m3</v>
          </cell>
        </row>
        <row r="93">
          <cell r="G93" t="str">
            <v xml:space="preserve"> - deskowanie 31,2m2</v>
          </cell>
        </row>
        <row r="94">
          <cell r="G94" t="str">
            <v>przyczółek C (wg rys.PO.06):</v>
          </cell>
          <cell r="H94">
            <v>212</v>
          </cell>
          <cell r="I94" t="str">
            <v>m3</v>
          </cell>
        </row>
        <row r="95">
          <cell r="G95" t="str">
            <v xml:space="preserve"> - deskowanie 360m2</v>
          </cell>
        </row>
        <row r="96">
          <cell r="G96" t="str">
            <v>Razem</v>
          </cell>
          <cell r="H96">
            <v>472</v>
          </cell>
          <cell r="I96" t="str">
            <v>m3</v>
          </cell>
        </row>
        <row r="98">
          <cell r="C98" t="str">
            <v>M.13</v>
          </cell>
          <cell r="D98" t="str">
            <v>.01</v>
          </cell>
          <cell r="E98" t="str">
            <v>.01</v>
          </cell>
          <cell r="F98" t="str">
            <v>.12</v>
          </cell>
          <cell r="G98" t="str">
            <v>Beton podpór B40 (C35/45)</v>
          </cell>
          <cell r="J98" t="str">
            <v>m3</v>
          </cell>
          <cell r="K98">
            <v>22</v>
          </cell>
        </row>
        <row r="100">
          <cell r="G100" t="str">
            <v>Beton podpór B40 (C35/45):</v>
          </cell>
        </row>
        <row r="102">
          <cell r="G102" t="str">
            <v>filar B (wg rys.PO.04):</v>
          </cell>
          <cell r="H102">
            <v>22</v>
          </cell>
          <cell r="I102" t="str">
            <v>m3</v>
          </cell>
        </row>
        <row r="103">
          <cell r="G103" t="str">
            <v xml:space="preserve"> - deskowanie 69,6m2</v>
          </cell>
        </row>
        <row r="104">
          <cell r="G104" t="str">
            <v>Razem</v>
          </cell>
          <cell r="H104">
            <v>22</v>
          </cell>
          <cell r="I104" t="str">
            <v>m3</v>
          </cell>
        </row>
        <row r="106">
          <cell r="C106" t="str">
            <v>M.13</v>
          </cell>
          <cell r="D106" t="str">
            <v>.01</v>
          </cell>
          <cell r="E106" t="str">
            <v>.02</v>
          </cell>
          <cell r="F106" t="str">
            <v>.11</v>
          </cell>
          <cell r="G106" t="str">
            <v>Beton płyt przejściowych B40 (C35/45)</v>
          </cell>
          <cell r="J106" t="str">
            <v>m3</v>
          </cell>
          <cell r="K106">
            <v>33</v>
          </cell>
        </row>
        <row r="108">
          <cell r="G108" t="str">
            <v>Beton płyt przejściowych B40 (C35/45):</v>
          </cell>
        </row>
        <row r="110">
          <cell r="G110" t="str">
            <v>przyczółek A (wg rys.WY.02):</v>
          </cell>
          <cell r="H110">
            <v>16.5</v>
          </cell>
          <cell r="I110" t="str">
            <v>m3</v>
          </cell>
        </row>
        <row r="111">
          <cell r="G111" t="str">
            <v xml:space="preserve"> - deskowanie 16,5m2</v>
          </cell>
        </row>
        <row r="112">
          <cell r="G112" t="str">
            <v>przyczółek C (wg rys. WY.02):</v>
          </cell>
          <cell r="H112">
            <v>16.5</v>
          </cell>
          <cell r="I112" t="str">
            <v>m3</v>
          </cell>
        </row>
        <row r="113">
          <cell r="G113" t="str">
            <v xml:space="preserve"> - deskowanie 16,5m2</v>
          </cell>
        </row>
        <row r="114">
          <cell r="G114" t="str">
            <v>Razem</v>
          </cell>
          <cell r="H114">
            <v>33</v>
          </cell>
          <cell r="I114" t="str">
            <v>m3</v>
          </cell>
        </row>
        <row r="116">
          <cell r="C116" t="str">
            <v>M.13</v>
          </cell>
          <cell r="D116" t="str">
            <v>.01</v>
          </cell>
          <cell r="E116" t="str">
            <v>.03</v>
          </cell>
          <cell r="F116" t="str">
            <v>.13</v>
          </cell>
          <cell r="G116" t="str">
            <v>Beton ustroju nośnego B50 (C40/50)</v>
          </cell>
          <cell r="J116" t="str">
            <v>m3</v>
          </cell>
          <cell r="K116">
            <v>357</v>
          </cell>
        </row>
        <row r="118">
          <cell r="G118" t="str">
            <v>Beton ustroju nośnego B50 (C40/50):</v>
          </cell>
        </row>
        <row r="119">
          <cell r="G119" t="str">
            <v>(wg rys.UN.01):</v>
          </cell>
        </row>
        <row r="120">
          <cell r="H120">
            <v>357</v>
          </cell>
          <cell r="I120" t="str">
            <v>m3</v>
          </cell>
        </row>
        <row r="121">
          <cell r="G121" t="str">
            <v xml:space="preserve"> - deskowanie 877m2</v>
          </cell>
        </row>
        <row r="123">
          <cell r="C123" t="str">
            <v>M.13</v>
          </cell>
          <cell r="D123" t="str">
            <v>.01</v>
          </cell>
          <cell r="E123" t="str">
            <v>.05</v>
          </cell>
          <cell r="F123" t="str">
            <v>.11</v>
          </cell>
          <cell r="G123" t="str">
            <v>Beton kap B40 (C35/45)</v>
          </cell>
          <cell r="J123" t="str">
            <v>m3</v>
          </cell>
          <cell r="K123">
            <v>79</v>
          </cell>
        </row>
        <row r="125">
          <cell r="G125" t="str">
            <v>Beton kap B40 (C35/45):</v>
          </cell>
        </row>
        <row r="126">
          <cell r="G126" t="str">
            <v>(wg rys.WY.03):</v>
          </cell>
        </row>
        <row r="127">
          <cell r="G127" t="str">
            <v>0,7*79,1+0,3*79,1</v>
          </cell>
          <cell r="H127">
            <v>79</v>
          </cell>
          <cell r="I127" t="str">
            <v>m3</v>
          </cell>
        </row>
        <row r="128">
          <cell r="G128" t="str">
            <v xml:space="preserve"> - deskowanie 0,5*79,1+0,5*79,1=158,2m2</v>
          </cell>
        </row>
        <row r="130">
          <cell r="C130" t="str">
            <v>M.13</v>
          </cell>
          <cell r="D130" t="str">
            <v>.01</v>
          </cell>
          <cell r="E130" t="str">
            <v>.06</v>
          </cell>
          <cell r="F130" t="str">
            <v>.11</v>
          </cell>
          <cell r="G130" t="str">
            <v>Beton ław pod umocnienie stożków nasypowych B30 (C25/30)</v>
          </cell>
          <cell r="J130" t="str">
            <v>m3</v>
          </cell>
          <cell r="K130">
            <v>13.92</v>
          </cell>
        </row>
        <row r="132">
          <cell r="G132" t="str">
            <v>Beton ław pod umocnienie stożków nasypowych B30 (C25/30):</v>
          </cell>
        </row>
        <row r="134">
          <cell r="G134" t="str">
            <v>0,4*0,6*58</v>
          </cell>
          <cell r="H134">
            <v>13.92</v>
          </cell>
          <cell r="I134" t="str">
            <v>m3</v>
          </cell>
        </row>
        <row r="136">
          <cell r="C136" t="str">
            <v>M.13</v>
          </cell>
          <cell r="D136" t="str">
            <v>.02</v>
          </cell>
          <cell r="E136" t="str">
            <v>.01</v>
          </cell>
          <cell r="F136" t="str">
            <v>.11</v>
          </cell>
          <cell r="G136" t="str">
            <v>Beton niekonstrukcyjny B15 (C12/15)</v>
          </cell>
          <cell r="J136" t="str">
            <v>m3</v>
          </cell>
          <cell r="K136">
            <v>85.8</v>
          </cell>
        </row>
        <row r="138">
          <cell r="G138" t="str">
            <v>Beton niekonstrukcyjny B15 (C12/15):</v>
          </cell>
        </row>
        <row r="140">
          <cell r="G140" t="str">
            <v>pod fundamentami podpór</v>
          </cell>
        </row>
        <row r="141">
          <cell r="G141" t="str">
            <v>13,0+6,0+25,0</v>
          </cell>
          <cell r="H141">
            <v>44</v>
          </cell>
          <cell r="I141" t="str">
            <v>m3</v>
          </cell>
        </row>
        <row r="142">
          <cell r="G142" t="str">
            <v>pod i nad płytami przejściowymi</v>
          </cell>
        </row>
        <row r="143">
          <cell r="G143" t="str">
            <v>2*7,0</v>
          </cell>
          <cell r="H143">
            <v>14</v>
          </cell>
          <cell r="I143" t="str">
            <v>m3</v>
          </cell>
        </row>
        <row r="144">
          <cell r="G144" t="str">
            <v>pod kapami na skrzydłach przyczółków</v>
          </cell>
        </row>
        <row r="145">
          <cell r="G145" t="str">
            <v>2*(2,6+0,3)</v>
          </cell>
          <cell r="H145">
            <v>5.8</v>
          </cell>
          <cell r="I145" t="str">
            <v>m3</v>
          </cell>
        </row>
        <row r="146">
          <cell r="G146" t="str">
            <v>warstwy spadkowe na fundamentach podpór</v>
          </cell>
        </row>
        <row r="147">
          <cell r="G147" t="str">
            <v>2x6,0+3,0</v>
          </cell>
          <cell r="H147">
            <v>15</v>
          </cell>
          <cell r="I147" t="str">
            <v>m3</v>
          </cell>
        </row>
        <row r="148">
          <cell r="G148" t="str">
            <v>korytko odwodnienia za płytami przejściowymi</v>
          </cell>
        </row>
        <row r="149">
          <cell r="G149" t="str">
            <v>2*0,45*7,8</v>
          </cell>
          <cell r="H149">
            <v>7</v>
          </cell>
          <cell r="I149" t="str">
            <v>m3</v>
          </cell>
        </row>
        <row r="150">
          <cell r="G150" t="str">
            <v>Razem</v>
          </cell>
          <cell r="H150">
            <v>85.8</v>
          </cell>
          <cell r="I150" t="str">
            <v>m3</v>
          </cell>
        </row>
        <row r="152">
          <cell r="C152" t="str">
            <v>M.14</v>
          </cell>
          <cell r="D152" t="str">
            <v>.00</v>
          </cell>
          <cell r="E152" t="str">
            <v>.00</v>
          </cell>
          <cell r="G152" t="str">
            <v>KONSTRUKCJE STALOWE</v>
          </cell>
        </row>
        <row r="154">
          <cell r="C154" t="str">
            <v>M.14</v>
          </cell>
          <cell r="D154" t="str">
            <v>.01</v>
          </cell>
          <cell r="E154" t="str">
            <v>.04</v>
          </cell>
          <cell r="F154" t="str">
            <v>.11</v>
          </cell>
          <cell r="G154" t="str">
            <v>Kotwy kap</v>
          </cell>
          <cell r="J154" t="str">
            <v>kg</v>
          </cell>
          <cell r="K154">
            <v>1298</v>
          </cell>
        </row>
        <row r="156">
          <cell r="G156" t="str">
            <v>Wytworzenie i montaż na budowie konstrukcji stalowej kotew kap ze stali St3S (wg rys. WY.04):</v>
          </cell>
        </row>
        <row r="157">
          <cell r="G157" t="str">
            <v>248szt.</v>
          </cell>
          <cell r="H157">
            <v>1298</v>
          </cell>
          <cell r="I157" t="str">
            <v>kg</v>
          </cell>
        </row>
        <row r="159">
          <cell r="C159" t="str">
            <v>M.15</v>
          </cell>
          <cell r="D159" t="str">
            <v>.00</v>
          </cell>
          <cell r="E159" t="str">
            <v>.00</v>
          </cell>
          <cell r="G159" t="str">
            <v>IZOLACJE I NAWIERZCHNIE</v>
          </cell>
        </row>
        <row r="161">
          <cell r="C161" t="str">
            <v>M.15</v>
          </cell>
          <cell r="D161" t="str">
            <v>.01</v>
          </cell>
          <cell r="E161" t="str">
            <v>.01</v>
          </cell>
          <cell r="F161" t="str">
            <v>.11</v>
          </cell>
          <cell r="G161" t="str">
            <v>Izolacja cienka wykonywana na zimno</v>
          </cell>
          <cell r="J161" t="str">
            <v>m2</v>
          </cell>
          <cell r="K161">
            <v>304.2</v>
          </cell>
        </row>
        <row r="163">
          <cell r="G163" t="str">
            <v>Izolacja cienka wykonywana na zimno:</v>
          </cell>
        </row>
        <row r="165">
          <cell r="G165" t="str">
            <v>na przyczółku A:</v>
          </cell>
          <cell r="H165">
            <v>304.2</v>
          </cell>
          <cell r="I165" t="str">
            <v>m2</v>
          </cell>
        </row>
        <row r="167">
          <cell r="G167" t="str">
            <v>na filarze B:</v>
          </cell>
          <cell r="H167">
            <v>80.599999999999994</v>
          </cell>
          <cell r="I167" t="str">
            <v>m2</v>
          </cell>
        </row>
        <row r="169">
          <cell r="G169" t="str">
            <v>na przyczółku C:</v>
          </cell>
          <cell r="H169">
            <v>297</v>
          </cell>
          <cell r="I169" t="str">
            <v>m2</v>
          </cell>
        </row>
        <row r="170">
          <cell r="H170">
            <v>681.8</v>
          </cell>
          <cell r="I170" t="str">
            <v>m2</v>
          </cell>
        </row>
        <row r="172">
          <cell r="C172" t="str">
            <v>M.15</v>
          </cell>
          <cell r="D172" t="str">
            <v>.03</v>
          </cell>
          <cell r="E172" t="str">
            <v>.01</v>
          </cell>
          <cell r="F172" t="str">
            <v>.11</v>
          </cell>
          <cell r="G172" t="str">
            <v>Izolacja gruba z papy zgrzewalnej</v>
          </cell>
          <cell r="J172" t="str">
            <v>m2</v>
          </cell>
          <cell r="K172">
            <v>565.70000000000005</v>
          </cell>
        </row>
        <row r="174">
          <cell r="G174" t="str">
            <v>Izolacja gruba z papy zgrzewalnej:</v>
          </cell>
        </row>
        <row r="176">
          <cell r="G176" t="str">
            <v>na ustroju nośnym:</v>
          </cell>
        </row>
        <row r="177">
          <cell r="G177" t="str">
            <v>9,15*61,83</v>
          </cell>
          <cell r="H177">
            <v>565.70000000000005</v>
          </cell>
          <cell r="I177" t="str">
            <v>m2</v>
          </cell>
        </row>
        <row r="178">
          <cell r="G178" t="str">
            <v>na płytach przejściowych:</v>
          </cell>
        </row>
        <row r="179">
          <cell r="G179" t="str">
            <v>6,35*7,8*2</v>
          </cell>
          <cell r="H179">
            <v>99.1</v>
          </cell>
          <cell r="I179" t="str">
            <v>m2</v>
          </cell>
        </row>
        <row r="180">
          <cell r="H180">
            <v>664.8</v>
          </cell>
          <cell r="I180" t="str">
            <v>m2</v>
          </cell>
        </row>
        <row r="182">
          <cell r="C182" t="str">
            <v>M.15</v>
          </cell>
          <cell r="D182" t="str">
            <v>.04</v>
          </cell>
          <cell r="E182" t="str">
            <v>.01</v>
          </cell>
          <cell r="F182" t="str">
            <v>.11</v>
          </cell>
          <cell r="G182" t="str">
            <v>Nawierzchnia jezdni z asfaltu twardolanego</v>
          </cell>
          <cell r="J182" t="str">
            <v>m2</v>
          </cell>
          <cell r="K182">
            <v>371</v>
          </cell>
        </row>
        <row r="184">
          <cell r="G184" t="str">
            <v>Nawierzchnia jezdni z asfaltu twardolanego - warstwa wiążąca o grubości 5cm:</v>
          </cell>
        </row>
        <row r="185">
          <cell r="G185" t="str">
            <v>6,0*61,83</v>
          </cell>
          <cell r="H185">
            <v>371</v>
          </cell>
          <cell r="I185" t="str">
            <v>m2</v>
          </cell>
        </row>
        <row r="187">
          <cell r="C187" t="str">
            <v>M.15</v>
          </cell>
          <cell r="D187" t="str">
            <v>.04</v>
          </cell>
          <cell r="E187" t="str">
            <v>.02</v>
          </cell>
          <cell r="F187" t="str">
            <v>.11</v>
          </cell>
          <cell r="G187" t="str">
            <v>Nawierzchnia jezdni z SMA</v>
          </cell>
          <cell r="J187" t="str">
            <v>m2</v>
          </cell>
          <cell r="K187" t="str">
            <v>-</v>
          </cell>
        </row>
        <row r="189">
          <cell r="G189" t="str">
            <v>Nawierzchnia jezdni z SMA - warstwa ścieralna o grubości 4cm:</v>
          </cell>
        </row>
        <row r="190">
          <cell r="G190" t="str">
            <v>ujęto w przedmiarze robót drogowych</v>
          </cell>
          <cell r="H190" t="str">
            <v>-</v>
          </cell>
          <cell r="I190" t="str">
            <v>m2</v>
          </cell>
        </row>
        <row r="192">
          <cell r="C192" t="str">
            <v>M.15</v>
          </cell>
          <cell r="D192" t="str">
            <v>.04</v>
          </cell>
          <cell r="E192" t="str">
            <v>.03</v>
          </cell>
          <cell r="F192" t="str">
            <v>.11</v>
          </cell>
          <cell r="G192" t="str">
            <v>Nawierzchnia na kapach bitumiczna modyfikowana polimerami</v>
          </cell>
          <cell r="J192" t="str">
            <v>m2</v>
          </cell>
          <cell r="K192">
            <v>244.5</v>
          </cell>
        </row>
        <row r="194">
          <cell r="G194" t="str">
            <v>Nawierzchnia na kapach o grubości 5mm bitumiczna modyfikowana polimerami</v>
          </cell>
        </row>
        <row r="195">
          <cell r="G195" t="str">
            <v>2,42*79,13+0,67*79,13</v>
          </cell>
          <cell r="H195">
            <v>244.5</v>
          </cell>
          <cell r="I195" t="str">
            <v>m2</v>
          </cell>
        </row>
        <row r="196">
          <cell r="G196" t="str">
            <v>masa trwale plastyczna na uszczelnienia: 66,3dm3</v>
          </cell>
        </row>
        <row r="198">
          <cell r="C198" t="str">
            <v>M.16</v>
          </cell>
          <cell r="D198" t="str">
            <v>.00</v>
          </cell>
          <cell r="E198" t="str">
            <v>.00</v>
          </cell>
          <cell r="G198" t="str">
            <v>ODWODNIENIE</v>
          </cell>
        </row>
        <row r="200">
          <cell r="C200" t="str">
            <v>M.16</v>
          </cell>
          <cell r="D200" t="str">
            <v>.01</v>
          </cell>
          <cell r="E200" t="str">
            <v>.01</v>
          </cell>
          <cell r="F200" t="str">
            <v>.11</v>
          </cell>
          <cell r="G200" t="str">
            <v>Wpusty mostowe żeliwne</v>
          </cell>
          <cell r="J200" t="str">
            <v>szt.</v>
          </cell>
          <cell r="K200">
            <v>6</v>
          </cell>
        </row>
        <row r="202">
          <cell r="G202" t="str">
            <v>Zakup i montaż wpustów mostowych żeliwnych (wg rys.WY.05):</v>
          </cell>
        </row>
        <row r="203">
          <cell r="H203">
            <v>6</v>
          </cell>
          <cell r="I203" t="str">
            <v>szt.</v>
          </cell>
        </row>
        <row r="205">
          <cell r="C205" t="str">
            <v>M.16</v>
          </cell>
          <cell r="D205" t="str">
            <v>.01</v>
          </cell>
          <cell r="E205" t="str">
            <v>.01</v>
          </cell>
          <cell r="F205" t="str">
            <v>.12</v>
          </cell>
          <cell r="G205" t="str">
            <v>Wpusty mostowe żeliwne podkrawężnikowe</v>
          </cell>
          <cell r="J205" t="str">
            <v>szt.</v>
          </cell>
          <cell r="K205">
            <v>2</v>
          </cell>
        </row>
        <row r="207">
          <cell r="G207" t="str">
            <v>Zakup i montaż wpustów mostowych żeliwnych podkrawężnikowych (wg rys.WY.05):</v>
          </cell>
        </row>
        <row r="208">
          <cell r="H208">
            <v>2</v>
          </cell>
          <cell r="I208" t="str">
            <v>szt.</v>
          </cell>
        </row>
        <row r="210">
          <cell r="C210" t="str">
            <v>M.16</v>
          </cell>
          <cell r="D210" t="str">
            <v>.01</v>
          </cell>
          <cell r="E210" t="str">
            <v>.02</v>
          </cell>
          <cell r="F210" t="str">
            <v>.11</v>
          </cell>
          <cell r="G210" t="str">
            <v>Rury z żywic poliestrowych wzmacnianych włóknem szklanym</v>
          </cell>
          <cell r="J210" t="str">
            <v>m</v>
          </cell>
          <cell r="K210">
            <v>68.5</v>
          </cell>
        </row>
        <row r="212">
          <cell r="G212" t="str">
            <v>Zakup i montaż instalacji odwodnieniowej z rur z żywic poliestrowych wzmacnianych włóknem szklanym wraz z elementami podwieszenia, kolanami i czyszczakami itp oraz projektem roboczym (wg rys.WY.05):</v>
          </cell>
        </row>
        <row r="213">
          <cell r="G213" t="str">
            <v>30+5,5+28+5</v>
          </cell>
          <cell r="H213">
            <v>68.5</v>
          </cell>
          <cell r="I213" t="str">
            <v>m</v>
          </cell>
        </row>
        <row r="215">
          <cell r="C215" t="str">
            <v>M.16</v>
          </cell>
          <cell r="D215" t="str">
            <v>.01</v>
          </cell>
          <cell r="E215" t="str">
            <v>.03</v>
          </cell>
          <cell r="F215" t="str">
            <v>.11</v>
          </cell>
          <cell r="G215" t="str">
            <v>Odwodnienie izolacji pomostu</v>
          </cell>
        </row>
        <row r="216">
          <cell r="I216" t="str">
            <v>Drenaż podłużny i poprzeczny</v>
          </cell>
          <cell r="J216" t="str">
            <v>m</v>
          </cell>
          <cell r="K216">
            <v>72.599999999999994</v>
          </cell>
        </row>
        <row r="217">
          <cell r="I217" t="str">
            <v>Sączki Ø 50</v>
          </cell>
          <cell r="J217" t="str">
            <v>szt.</v>
          </cell>
          <cell r="K217">
            <v>9</v>
          </cell>
        </row>
        <row r="219">
          <cell r="E219" t="str">
            <v>a)</v>
          </cell>
          <cell r="G219" t="str">
            <v>Drenaż podłużny i poprzeczny z kształtek polietylenowych (wg rys.WY.05):</v>
          </cell>
        </row>
        <row r="220">
          <cell r="G220" t="str">
            <v>5,8+5,8+61</v>
          </cell>
          <cell r="H220">
            <v>72.599999999999994</v>
          </cell>
          <cell r="I220" t="str">
            <v>m</v>
          </cell>
        </row>
        <row r="222">
          <cell r="E222" t="str">
            <v>b)</v>
          </cell>
          <cell r="G222" t="str">
            <v>Sączki Ø 50 z lejkiem wlotowym i podłączeniem do kolektora (wg rys.WY.05)</v>
          </cell>
        </row>
        <row r="223">
          <cell r="H223">
            <v>9</v>
          </cell>
          <cell r="I223" t="str">
            <v>szt.</v>
          </cell>
        </row>
        <row r="225">
          <cell r="C225" t="str">
            <v>M.16</v>
          </cell>
          <cell r="D225" t="str">
            <v>.01</v>
          </cell>
          <cell r="E225" t="str">
            <v>.04</v>
          </cell>
          <cell r="F225" t="str">
            <v>.11</v>
          </cell>
          <cell r="G225" t="str">
            <v>Ściek przykrawężnikowy z elementów granitowych</v>
          </cell>
          <cell r="J225" t="str">
            <v>m</v>
          </cell>
          <cell r="K225">
            <v>10</v>
          </cell>
        </row>
        <row r="227">
          <cell r="G227" t="str">
            <v>Zakup i montaż ścieku przykrawężnikowego z elementów granitowych wraz z uszczelnieniem (wg rys.WY.05):</v>
          </cell>
        </row>
        <row r="228">
          <cell r="H228">
            <v>10</v>
          </cell>
          <cell r="I228" t="str">
            <v>m</v>
          </cell>
        </row>
        <row r="230">
          <cell r="C230" t="str">
            <v>M.16</v>
          </cell>
          <cell r="D230" t="str">
            <v>.01</v>
          </cell>
          <cell r="E230" t="str">
            <v>.04</v>
          </cell>
          <cell r="F230" t="str">
            <v>.12</v>
          </cell>
          <cell r="G230" t="str">
            <v>Ściek z korytek prefabrykowanych</v>
          </cell>
          <cell r="J230" t="str">
            <v>m</v>
          </cell>
          <cell r="K230">
            <v>25</v>
          </cell>
        </row>
        <row r="232">
          <cell r="G232" t="str">
            <v>Zakup i montaż ścieku z korytek prefabrykowanych                  (wg rys.WY.05):</v>
          </cell>
        </row>
        <row r="233">
          <cell r="G233" t="str">
            <v>13+12</v>
          </cell>
          <cell r="H233">
            <v>25</v>
          </cell>
          <cell r="I233" t="str">
            <v>m</v>
          </cell>
        </row>
        <row r="235">
          <cell r="C235" t="str">
            <v>M.16</v>
          </cell>
          <cell r="D235" t="str">
            <v>.01</v>
          </cell>
          <cell r="E235" t="str">
            <v>.10</v>
          </cell>
          <cell r="F235" t="str">
            <v>.11</v>
          </cell>
          <cell r="G235" t="str">
            <v>Drenaż zasypki za przyczółkami</v>
          </cell>
        </row>
        <row r="236">
          <cell r="I236" t="str">
            <v>Geokompozyt drenażowy</v>
          </cell>
          <cell r="J236" t="str">
            <v>m2</v>
          </cell>
          <cell r="K236">
            <v>211.6</v>
          </cell>
        </row>
        <row r="237">
          <cell r="I237" t="str">
            <v>Rurka drenarska PCV Ø 113</v>
          </cell>
          <cell r="J237" t="str">
            <v>m</v>
          </cell>
          <cell r="K237">
            <v>18.3</v>
          </cell>
        </row>
        <row r="238">
          <cell r="I238" t="str">
            <v>Rurka drenarska PCV Ø 80</v>
          </cell>
          <cell r="J238" t="str">
            <v>m</v>
          </cell>
          <cell r="K238">
            <v>27.6</v>
          </cell>
        </row>
        <row r="239">
          <cell r="I239" t="str">
            <v>Geowłoknina filtracyjna</v>
          </cell>
          <cell r="J239" t="str">
            <v>m2</v>
          </cell>
          <cell r="K239">
            <v>39</v>
          </cell>
        </row>
        <row r="240">
          <cell r="I240" t="str">
            <v>Kruszywo łamane 30/63</v>
          </cell>
          <cell r="J240" t="str">
            <v>m3</v>
          </cell>
          <cell r="K240">
            <v>4.7</v>
          </cell>
        </row>
        <row r="243">
          <cell r="E243" t="str">
            <v>a)</v>
          </cell>
          <cell r="G243" t="str">
            <v>Geokompozyt drenażowy:</v>
          </cell>
        </row>
        <row r="244">
          <cell r="G244" t="str">
            <v>108,7+102,9</v>
          </cell>
          <cell r="H244">
            <v>211.6</v>
          </cell>
          <cell r="I244" t="str">
            <v>m2</v>
          </cell>
        </row>
        <row r="246">
          <cell r="E246" t="str">
            <v>b)</v>
          </cell>
          <cell r="G246" t="str">
            <v>Rurka drenarska PCV Ø 113:</v>
          </cell>
        </row>
        <row r="247">
          <cell r="G247" t="str">
            <v>8,6+9,7</v>
          </cell>
          <cell r="H247">
            <v>18.3</v>
          </cell>
          <cell r="I247" t="str">
            <v>m</v>
          </cell>
        </row>
        <row r="249">
          <cell r="E249" t="str">
            <v>c)</v>
          </cell>
          <cell r="G249" t="str">
            <v>Rurka drenarska PCV Ø 80:</v>
          </cell>
        </row>
        <row r="250">
          <cell r="G250" t="str">
            <v>12,8+14,8</v>
          </cell>
          <cell r="H250">
            <v>27.6</v>
          </cell>
          <cell r="I250" t="str">
            <v>m</v>
          </cell>
        </row>
        <row r="252">
          <cell r="E252" t="str">
            <v>d)</v>
          </cell>
          <cell r="G252" t="str">
            <v>Geowłóknina filtracyjna:</v>
          </cell>
        </row>
        <row r="253">
          <cell r="G253" t="str">
            <v>2*2,5*7,8</v>
          </cell>
          <cell r="H253">
            <v>39</v>
          </cell>
          <cell r="I253" t="str">
            <v>m2</v>
          </cell>
        </row>
        <row r="255">
          <cell r="E255" t="str">
            <v>e)</v>
          </cell>
          <cell r="G255" t="str">
            <v>Kruszywo łamane 30/63:</v>
          </cell>
        </row>
        <row r="256">
          <cell r="G256" t="str">
            <v>2*0,3*7,8</v>
          </cell>
          <cell r="H256">
            <v>4.7</v>
          </cell>
          <cell r="I256" t="str">
            <v>m3</v>
          </cell>
        </row>
        <row r="258">
          <cell r="C258" t="str">
            <v>M.16</v>
          </cell>
          <cell r="D258" t="str">
            <v>.01</v>
          </cell>
          <cell r="E258" t="str">
            <v>.11</v>
          </cell>
          <cell r="F258" t="str">
            <v>.11</v>
          </cell>
          <cell r="G258" t="str">
            <v>Ściek skarpowy za przyczółkiem</v>
          </cell>
        </row>
        <row r="259">
          <cell r="I259" t="str">
            <v xml:space="preserve">Wpust drogowy </v>
          </cell>
          <cell r="J259" t="str">
            <v>szt.</v>
          </cell>
          <cell r="K259">
            <v>2</v>
          </cell>
        </row>
        <row r="260">
          <cell r="I260" t="str">
            <v>Studzienka PP Ø 425 H=2,5m</v>
          </cell>
          <cell r="J260" t="str">
            <v>szt.</v>
          </cell>
          <cell r="K260">
            <v>2</v>
          </cell>
        </row>
        <row r="261">
          <cell r="I261" t="str">
            <v>Przykanalik PCV Ø 200</v>
          </cell>
          <cell r="J261" t="str">
            <v>m</v>
          </cell>
          <cell r="K261">
            <v>8</v>
          </cell>
        </row>
        <row r="262">
          <cell r="I262" t="str">
            <v>Betonowy wylot przykanalika wg KPED 01.20</v>
          </cell>
          <cell r="J262" t="str">
            <v>szt.</v>
          </cell>
          <cell r="K262">
            <v>2</v>
          </cell>
        </row>
        <row r="263">
          <cell r="I263" t="str">
            <v>Ściek skarpowy prefabrykowany wg KPED 01.22</v>
          </cell>
          <cell r="J263" t="str">
            <v>m</v>
          </cell>
          <cell r="K263">
            <v>15</v>
          </cell>
        </row>
        <row r="265">
          <cell r="G265" t="str">
            <v>Wg rys.WY.05:</v>
          </cell>
        </row>
        <row r="266">
          <cell r="E266" t="str">
            <v>a)</v>
          </cell>
          <cell r="G266" t="str">
            <v>Wpust drogowy żeliwny:</v>
          </cell>
          <cell r="H266">
            <v>2</v>
          </cell>
          <cell r="I266" t="str">
            <v>szt.</v>
          </cell>
        </row>
        <row r="268">
          <cell r="E268" t="str">
            <v>b)</v>
          </cell>
          <cell r="G268" t="str">
            <v>Studzienka PP Ø 425 H=2,5m</v>
          </cell>
          <cell r="H268">
            <v>2</v>
          </cell>
          <cell r="I268" t="str">
            <v>szt.</v>
          </cell>
        </row>
        <row r="270">
          <cell r="E270" t="str">
            <v>c)</v>
          </cell>
          <cell r="G270" t="str">
            <v>Przykanalik PCV Ø 200:</v>
          </cell>
        </row>
        <row r="271">
          <cell r="G271" t="str">
            <v>4+4</v>
          </cell>
          <cell r="H271">
            <v>8</v>
          </cell>
          <cell r="I271" t="str">
            <v>m</v>
          </cell>
        </row>
        <row r="273">
          <cell r="E273" t="str">
            <v>d)</v>
          </cell>
          <cell r="G273" t="str">
            <v>Betonowy wylot przykanalika wg KPED 01.20:</v>
          </cell>
          <cell r="H273">
            <v>2</v>
          </cell>
          <cell r="I273" t="str">
            <v>szt.</v>
          </cell>
        </row>
        <row r="275">
          <cell r="E275" t="str">
            <v>e)</v>
          </cell>
          <cell r="G275" t="str">
            <v>Ściek skarpowy prefabrykowany wg KPED 01.22:</v>
          </cell>
        </row>
        <row r="276">
          <cell r="G276" t="str">
            <v>2*7,5</v>
          </cell>
          <cell r="H276">
            <v>15</v>
          </cell>
          <cell r="I276" t="str">
            <v>m3</v>
          </cell>
        </row>
        <row r="278">
          <cell r="C278" t="str">
            <v>M.17</v>
          </cell>
          <cell r="D278" t="str">
            <v>.00</v>
          </cell>
          <cell r="E278" t="str">
            <v>.00</v>
          </cell>
          <cell r="G278" t="str">
            <v>ŁOŻYSKA</v>
          </cell>
        </row>
        <row r="280">
          <cell r="C280" t="str">
            <v>M.17</v>
          </cell>
          <cell r="D280" t="str">
            <v>.01</v>
          </cell>
          <cell r="E280" t="str">
            <v>.03</v>
          </cell>
          <cell r="F280" t="str">
            <v>.11</v>
          </cell>
          <cell r="G280" t="str">
            <v>Łożyska garnkowe</v>
          </cell>
        </row>
        <row r="281">
          <cell r="I281" t="str">
            <v>Łożysko stałe V=6,5 MN</v>
          </cell>
          <cell r="J281" t="str">
            <v>szt.</v>
          </cell>
          <cell r="K281">
            <v>1</v>
          </cell>
        </row>
        <row r="282">
          <cell r="I282" t="str">
            <v>Łożysko jednokierunkowo przesuwne V=6,5 MN</v>
          </cell>
          <cell r="J282" t="str">
            <v>szt.</v>
          </cell>
          <cell r="K282">
            <v>1</v>
          </cell>
        </row>
        <row r="283">
          <cell r="I283" t="str">
            <v>Łożysko jednokierunkowo przesuwne V=3,5 MN</v>
          </cell>
          <cell r="J283" t="str">
            <v>szt.</v>
          </cell>
          <cell r="K283">
            <v>2</v>
          </cell>
        </row>
        <row r="284">
          <cell r="I284" t="str">
            <v>Łożysko wielokierunkowo przesuwne V=3,5 MN</v>
          </cell>
          <cell r="J284" t="str">
            <v>szt.</v>
          </cell>
          <cell r="K284">
            <v>2</v>
          </cell>
        </row>
        <row r="286">
          <cell r="G286" t="str">
            <v>Wg rys.WY.01:</v>
          </cell>
        </row>
        <row r="287">
          <cell r="E287" t="str">
            <v>a)</v>
          </cell>
          <cell r="G287" t="str">
            <v>Zakup i instalacja na obiekcie łożysk stałych V=6,5 MN:</v>
          </cell>
          <cell r="H287">
            <v>1</v>
          </cell>
          <cell r="I287" t="str">
            <v>szt.</v>
          </cell>
        </row>
        <row r="289">
          <cell r="E289" t="str">
            <v>b)</v>
          </cell>
          <cell r="G289" t="str">
            <v>Zakup i instalacja na obiekcie łożysk jednokierunkowo przesuwnych V=6,5 MN:</v>
          </cell>
          <cell r="H289">
            <v>1</v>
          </cell>
          <cell r="I289" t="str">
            <v>szt.</v>
          </cell>
        </row>
        <row r="291">
          <cell r="E291" t="str">
            <v>c)</v>
          </cell>
          <cell r="G291" t="str">
            <v>Zakup i instalacja na obiekcie łożysk jednokierunkowo przesuwnych V=3,5 MN:</v>
          </cell>
          <cell r="H291">
            <v>2</v>
          </cell>
          <cell r="I291" t="str">
            <v>szt.</v>
          </cell>
        </row>
        <row r="293">
          <cell r="E293" t="str">
            <v>d)</v>
          </cell>
          <cell r="G293" t="str">
            <v>Zakup i instalacja na obiekcie łożysk wielokierunkowo przesuwnych V=3,5 MN:</v>
          </cell>
          <cell r="H293">
            <v>2</v>
          </cell>
          <cell r="I293" t="str">
            <v>szt.</v>
          </cell>
        </row>
        <row r="295">
          <cell r="C295" t="str">
            <v>M.18</v>
          </cell>
          <cell r="D295" t="str">
            <v>.00</v>
          </cell>
          <cell r="E295" t="str">
            <v>.00</v>
          </cell>
          <cell r="G295" t="str">
            <v>DYLATACJE</v>
          </cell>
        </row>
        <row r="297">
          <cell r="C297" t="str">
            <v>M.18</v>
          </cell>
          <cell r="D297" t="str">
            <v>.01</v>
          </cell>
          <cell r="E297" t="str">
            <v>.01</v>
          </cell>
          <cell r="F297" t="str">
            <v>.11</v>
          </cell>
          <cell r="G297" t="str">
            <v>Dylatacja modułowa +-30mm</v>
          </cell>
          <cell r="J297" t="str">
            <v>m</v>
          </cell>
          <cell r="K297">
            <v>19.2</v>
          </cell>
        </row>
        <row r="299">
          <cell r="G299" t="str">
            <v>Zakup i montaż urządzenia dylatacyjnego modułowego +-50 mm wraz z projektem roboczym:</v>
          </cell>
        </row>
        <row r="300">
          <cell r="G300" t="str">
            <v>2*9,6</v>
          </cell>
          <cell r="H300">
            <v>19.2</v>
          </cell>
          <cell r="I300" t="str">
            <v>m</v>
          </cell>
        </row>
        <row r="302">
          <cell r="C302" t="str">
            <v>M.18</v>
          </cell>
          <cell r="D302" t="str">
            <v>.01</v>
          </cell>
          <cell r="E302" t="str">
            <v>.03</v>
          </cell>
          <cell r="F302" t="str">
            <v>.11</v>
          </cell>
          <cell r="G302" t="str">
            <v>Dylatacja z taśmy PCV</v>
          </cell>
          <cell r="J302" t="str">
            <v>m</v>
          </cell>
          <cell r="K302">
            <v>25.8</v>
          </cell>
        </row>
        <row r="304">
          <cell r="G304" t="str">
            <v>Wg rys.PO.02 i PO.06:</v>
          </cell>
        </row>
        <row r="305">
          <cell r="G305" t="str">
            <v>Zakup i montaż dylatacji z taśmy PCV (profil zamykający i zewnętrzny jako komplet):</v>
          </cell>
        </row>
        <row r="306">
          <cell r="G306" t="str">
            <v>2*6,4+2*6,5</v>
          </cell>
          <cell r="H306">
            <v>25.8</v>
          </cell>
          <cell r="I306" t="str">
            <v>m</v>
          </cell>
        </row>
        <row r="308">
          <cell r="C308" t="str">
            <v>M.19</v>
          </cell>
          <cell r="D308" t="str">
            <v>.00</v>
          </cell>
          <cell r="E308" t="str">
            <v>.00</v>
          </cell>
          <cell r="G308" t="str">
            <v>ELEMENTY ZABEZPIECZAJĄCE</v>
          </cell>
        </row>
        <row r="310">
          <cell r="C310" t="str">
            <v>M.19</v>
          </cell>
          <cell r="D310" t="str">
            <v>.01</v>
          </cell>
          <cell r="E310" t="str">
            <v>.01</v>
          </cell>
          <cell r="F310" t="str">
            <v>.11</v>
          </cell>
          <cell r="G310" t="str">
            <v>Krawężnik mostowy kamienny 18x20</v>
          </cell>
          <cell r="J310" t="str">
            <v>m</v>
          </cell>
          <cell r="K310">
            <v>158.26</v>
          </cell>
        </row>
        <row r="312">
          <cell r="G312" t="str">
            <v>Zakup i montaż krawężników mostowych kamiennych 18x20 wraz z uszczelnieniem taśma bitumiczną:</v>
          </cell>
        </row>
        <row r="313">
          <cell r="G313" t="str">
            <v>2*79,13</v>
          </cell>
          <cell r="H313">
            <v>158.26</v>
          </cell>
          <cell r="I313" t="str">
            <v>m</v>
          </cell>
        </row>
        <row r="315">
          <cell r="C315" t="str">
            <v>M.19</v>
          </cell>
          <cell r="D315" t="str">
            <v>.01</v>
          </cell>
          <cell r="E315" t="str">
            <v>.01</v>
          </cell>
          <cell r="F315" t="str">
            <v>.12</v>
          </cell>
          <cell r="G315" t="str">
            <v>Krawężnik kamienny 20x30 za obiektem</v>
          </cell>
          <cell r="J315" t="str">
            <v>m</v>
          </cell>
          <cell r="K315">
            <v>18</v>
          </cell>
        </row>
        <row r="317">
          <cell r="G317" t="str">
            <v>Zakup i montaż krawężników kamiennych 20x30 na lawie oporowej z betonu B15 (C12/15) wraz z uszczelnieniem taśmą bitumiczną:</v>
          </cell>
        </row>
        <row r="318">
          <cell r="G318" t="str">
            <v>2*9</v>
          </cell>
          <cell r="H318">
            <v>18</v>
          </cell>
          <cell r="I318" t="str">
            <v>m</v>
          </cell>
        </row>
        <row r="319">
          <cell r="C319" t="str">
            <v>M.19</v>
          </cell>
          <cell r="D319" t="str">
            <v>.01</v>
          </cell>
          <cell r="E319" t="str">
            <v>.03</v>
          </cell>
          <cell r="F319" t="str">
            <v>.11</v>
          </cell>
          <cell r="G319" t="str">
            <v>Barieroporęcze na obiektach mostowych</v>
          </cell>
          <cell r="J319" t="str">
            <v>m</v>
          </cell>
          <cell r="K319">
            <v>156</v>
          </cell>
        </row>
        <row r="321">
          <cell r="G321" t="str">
            <v>Zakup i montaż barieroporęczy sztywnych:</v>
          </cell>
        </row>
        <row r="322">
          <cell r="G322" t="str">
            <v>2*78</v>
          </cell>
          <cell r="H322">
            <v>156</v>
          </cell>
          <cell r="I322" t="str">
            <v>m</v>
          </cell>
        </row>
        <row r="324">
          <cell r="C324" t="str">
            <v>M.20</v>
          </cell>
          <cell r="D324" t="str">
            <v>.00</v>
          </cell>
          <cell r="E324" t="str">
            <v>.00</v>
          </cell>
          <cell r="G324" t="str">
            <v>INNE ROBOTY MOSTOWE</v>
          </cell>
        </row>
        <row r="326">
          <cell r="C326" t="str">
            <v>M.20</v>
          </cell>
          <cell r="D326" t="str">
            <v>.01</v>
          </cell>
          <cell r="E326" t="str">
            <v>.05</v>
          </cell>
          <cell r="F326" t="str">
            <v>.11</v>
          </cell>
          <cell r="G326" t="str">
            <v>Umocnienie skarp elementami betonowymi</v>
          </cell>
          <cell r="J326" t="str">
            <v>m2</v>
          </cell>
          <cell r="K326">
            <v>373</v>
          </cell>
        </row>
        <row r="328">
          <cell r="G328" t="str">
            <v>Umocnienie skarp elementami betonowymi typu "trylinka wklęsła" wraz z podsypką:</v>
          </cell>
        </row>
        <row r="329">
          <cell r="G329" t="str">
            <v>200+173</v>
          </cell>
          <cell r="H329">
            <v>373</v>
          </cell>
          <cell r="I329" t="str">
            <v>m2</v>
          </cell>
        </row>
        <row r="331">
          <cell r="C331" t="str">
            <v>M.20</v>
          </cell>
          <cell r="D331" t="str">
            <v>.01</v>
          </cell>
          <cell r="E331" t="str">
            <v>.06</v>
          </cell>
          <cell r="F331" t="str">
            <v>.11</v>
          </cell>
          <cell r="G331" t="str">
            <v>Umocnienie skarp brukiem kamiennym</v>
          </cell>
          <cell r="J331" t="str">
            <v>m2</v>
          </cell>
          <cell r="K331">
            <v>12</v>
          </cell>
        </row>
        <row r="333">
          <cell r="G333" t="str">
            <v>Umocnienie skarp brukiem kamiennym wraz z podsypką      (przy wylotach odwodnienia):</v>
          </cell>
        </row>
        <row r="334">
          <cell r="G334" t="str">
            <v>2*2,0*3,0</v>
          </cell>
          <cell r="H334">
            <v>12</v>
          </cell>
          <cell r="I334" t="str">
            <v>m2</v>
          </cell>
        </row>
        <row r="336">
          <cell r="C336" t="str">
            <v>M.20</v>
          </cell>
          <cell r="D336" t="str">
            <v>.01</v>
          </cell>
          <cell r="E336" t="str">
            <v>.08</v>
          </cell>
          <cell r="F336" t="str">
            <v>.11</v>
          </cell>
          <cell r="G336" t="str">
            <v>Schody skarpowe</v>
          </cell>
        </row>
        <row r="337">
          <cell r="I337" t="str">
            <v>Beton B30 (C25/30) na stopnie prefabrykowane</v>
          </cell>
          <cell r="J337" t="str">
            <v>m3</v>
          </cell>
          <cell r="K337">
            <v>3.8</v>
          </cell>
        </row>
        <row r="338">
          <cell r="I338" t="str">
            <v>Stal zbrojeniowa A-I</v>
          </cell>
          <cell r="J338" t="str">
            <v>kg</v>
          </cell>
          <cell r="K338">
            <v>81.5</v>
          </cell>
        </row>
        <row r="339">
          <cell r="I339" t="str">
            <v>Obrzeża betonowe 50x200x750</v>
          </cell>
          <cell r="J339" t="str">
            <v>szt.</v>
          </cell>
          <cell r="K339">
            <v>56</v>
          </cell>
        </row>
        <row r="340">
          <cell r="I340" t="str">
            <v>Beton B30 (C25/30) na fundament balustrady</v>
          </cell>
          <cell r="J340" t="str">
            <v>m3</v>
          </cell>
          <cell r="K340">
            <v>0.9</v>
          </cell>
        </row>
        <row r="341">
          <cell r="I341" t="str">
            <v>Beton B30 (C25/30) na ławę</v>
          </cell>
          <cell r="J341" t="str">
            <v>m3</v>
          </cell>
          <cell r="K341">
            <v>0.4</v>
          </cell>
        </row>
        <row r="342">
          <cell r="I342" t="str">
            <v>Podsypka żwirowa</v>
          </cell>
          <cell r="J342" t="str">
            <v>m3</v>
          </cell>
          <cell r="K342">
            <v>4</v>
          </cell>
        </row>
        <row r="344">
          <cell r="G344" t="str">
            <v>Wykonanie schodów dla obsługi na skarpach przy obiekcie (wg rys.WY.06):</v>
          </cell>
        </row>
        <row r="346">
          <cell r="E346" t="str">
            <v>a)</v>
          </cell>
          <cell r="G346" t="str">
            <v>Beton B30 (C25/30) na stopnie prefabrykowane:</v>
          </cell>
        </row>
        <row r="347">
          <cell r="G347" t="str">
            <v>65*0,058</v>
          </cell>
          <cell r="H347">
            <v>3.8</v>
          </cell>
          <cell r="I347" t="str">
            <v>m3</v>
          </cell>
        </row>
        <row r="349">
          <cell r="E349" t="str">
            <v>b)</v>
          </cell>
          <cell r="G349" t="str">
            <v>Stal zbrojeniowa A-I:</v>
          </cell>
        </row>
        <row r="350">
          <cell r="G350" t="str">
            <v>65*1,3</v>
          </cell>
          <cell r="H350">
            <v>81.5</v>
          </cell>
          <cell r="I350" t="str">
            <v>kg</v>
          </cell>
        </row>
        <row r="352">
          <cell r="E352" t="str">
            <v>c)</v>
          </cell>
          <cell r="G352" t="str">
            <v>Obrzeża betonowe 50x200x750:</v>
          </cell>
        </row>
        <row r="353">
          <cell r="G353" t="str">
            <v>26+30</v>
          </cell>
          <cell r="H353">
            <v>56</v>
          </cell>
          <cell r="I353" t="str">
            <v>szt.</v>
          </cell>
        </row>
        <row r="355">
          <cell r="E355" t="str">
            <v>d)</v>
          </cell>
          <cell r="G355" t="str">
            <v>Beton B30 (C25/30) na fundament balustrady:</v>
          </cell>
        </row>
        <row r="356">
          <cell r="G356" t="str">
            <v>10*0,09</v>
          </cell>
          <cell r="H356">
            <v>0.9</v>
          </cell>
          <cell r="I356" t="str">
            <v>m3</v>
          </cell>
        </row>
        <row r="358">
          <cell r="E358" t="str">
            <v>e)</v>
          </cell>
          <cell r="G358" t="str">
            <v>Beton B30 (C25/30) na ławę:</v>
          </cell>
        </row>
        <row r="359">
          <cell r="G359" t="str">
            <v>2*0,2</v>
          </cell>
          <cell r="H359">
            <v>0.4</v>
          </cell>
          <cell r="I359" t="str">
            <v>m3</v>
          </cell>
        </row>
        <row r="361">
          <cell r="E361" t="str">
            <v>f)</v>
          </cell>
          <cell r="G361" t="str">
            <v>Podsypka żwirowa:</v>
          </cell>
        </row>
        <row r="362">
          <cell r="G362" t="str">
            <v>2+2</v>
          </cell>
          <cell r="H362">
            <v>4</v>
          </cell>
          <cell r="I362" t="str">
            <v>m3</v>
          </cell>
        </row>
        <row r="363">
          <cell r="C363" t="str">
            <v>M.20</v>
          </cell>
          <cell r="D363" t="str">
            <v>.01</v>
          </cell>
          <cell r="E363" t="str">
            <v>.09</v>
          </cell>
          <cell r="F363" t="str">
            <v>.11</v>
          </cell>
          <cell r="G363" t="str">
            <v>Balustrada schodów skarpowych</v>
          </cell>
          <cell r="J363" t="str">
            <v>kg</v>
          </cell>
          <cell r="K363">
            <v>330</v>
          </cell>
        </row>
        <row r="365">
          <cell r="G365" t="str">
            <v>Wykonanie i montaż balustrady ze stali St3S na schodach skarpowych (wg rys.WY.06):</v>
          </cell>
        </row>
        <row r="366">
          <cell r="G366" t="str">
            <v>170+160</v>
          </cell>
          <cell r="H366">
            <v>330</v>
          </cell>
          <cell r="I366" t="str">
            <v>kg</v>
          </cell>
        </row>
        <row r="367">
          <cell r="G367" t="str">
            <v>- malowanie: 9,1m2</v>
          </cell>
        </row>
        <row r="369">
          <cell r="C369" t="str">
            <v>M.20</v>
          </cell>
          <cell r="D369" t="str">
            <v>.01</v>
          </cell>
          <cell r="E369" t="str">
            <v>.10</v>
          </cell>
          <cell r="F369" t="str">
            <v>.11</v>
          </cell>
          <cell r="G369" t="str">
            <v>Zabezpieczenie antykorozyjne powierzchni betonowych</v>
          </cell>
        </row>
        <row r="370">
          <cell r="I370" t="str">
            <v>Zabezpieczenie powłoką malarską</v>
          </cell>
          <cell r="J370" t="str">
            <v>m2</v>
          </cell>
          <cell r="K370">
            <v>635.20000000000005</v>
          </cell>
        </row>
        <row r="371">
          <cell r="I371" t="str">
            <v>Zabezpieczenie materiałem impregnującym</v>
          </cell>
          <cell r="J371" t="str">
            <v>m2</v>
          </cell>
          <cell r="K371">
            <v>659.4</v>
          </cell>
        </row>
        <row r="373">
          <cell r="G373" t="str">
            <v>Wykonanie zabezpieczenia antykorozyjnego odsłoniętych powierzchni betonowych:</v>
          </cell>
        </row>
        <row r="374">
          <cell r="E374" t="str">
            <v>a)</v>
          </cell>
          <cell r="G374" t="str">
            <v>Zabezpieczenie powłoką malarską</v>
          </cell>
        </row>
        <row r="375">
          <cell r="G375" t="str">
            <v>467,4+167,8</v>
          </cell>
          <cell r="H375">
            <v>635.20000000000005</v>
          </cell>
          <cell r="I375" t="str">
            <v>m2</v>
          </cell>
        </row>
        <row r="377">
          <cell r="E377" t="str">
            <v>b)</v>
          </cell>
          <cell r="G377" t="str">
            <v>Zabezpieczenie materiałem impregnującym</v>
          </cell>
        </row>
        <row r="378">
          <cell r="G378" t="str">
            <v>381,7+116,1+56+105,7</v>
          </cell>
          <cell r="H378">
            <v>659.4</v>
          </cell>
          <cell r="I378" t="str">
            <v>m2</v>
          </cell>
        </row>
        <row r="380">
          <cell r="C380" t="str">
            <v>M.21</v>
          </cell>
          <cell r="D380" t="str">
            <v>.00</v>
          </cell>
          <cell r="E380" t="str">
            <v>.00</v>
          </cell>
          <cell r="G380" t="str">
            <v>ROBOTY DODATKOWE</v>
          </cell>
        </row>
        <row r="382">
          <cell r="C382" t="str">
            <v>M.21</v>
          </cell>
          <cell r="D382" t="str">
            <v>.02</v>
          </cell>
          <cell r="E382" t="str">
            <v>.01</v>
          </cell>
          <cell r="F382" t="str">
            <v>.11</v>
          </cell>
          <cell r="G382" t="str">
            <v>Próbne obciążenie pali fundamentowych wraz z projektem</v>
          </cell>
          <cell r="J382" t="str">
            <v>rycz.</v>
          </cell>
          <cell r="K382">
            <v>1</v>
          </cell>
        </row>
        <row r="384">
          <cell r="G384" t="str">
            <v>Wykonanie próbnego obciążenia pali fundamentowych wraz z projektem:</v>
          </cell>
        </row>
        <row r="385">
          <cell r="G385" t="str">
            <v xml:space="preserve"> - zgodnie z normą PN-83/B-02482 próbnemu obciążeniu podlega min. 2 pale</v>
          </cell>
          <cell r="H385">
            <v>1</v>
          </cell>
          <cell r="I385" t="str">
            <v>rycz.</v>
          </cell>
        </row>
        <row r="387">
          <cell r="C387" t="str">
            <v>M.21</v>
          </cell>
          <cell r="D387" t="str">
            <v>.02</v>
          </cell>
          <cell r="E387" t="str">
            <v>.02</v>
          </cell>
          <cell r="F387" t="str">
            <v>.11</v>
          </cell>
          <cell r="G387" t="str">
            <v>Próbne obciążenie przęseł obiektu wraz z projektem</v>
          </cell>
          <cell r="J387" t="str">
            <v>rycz.</v>
          </cell>
          <cell r="K387">
            <v>1</v>
          </cell>
        </row>
        <row r="389">
          <cell r="G389" t="str">
            <v>Wykonanie próbnego obciążenia przęseł obiektu wraz z projektem:</v>
          </cell>
        </row>
        <row r="390">
          <cell r="G390" t="str">
            <v xml:space="preserve"> - liczba przęseł podlegająca próbnemu obciążeniu (L&gt;20,0m): 2</v>
          </cell>
          <cell r="H390">
            <v>1</v>
          </cell>
          <cell r="I390" t="str">
            <v>rycz.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y"/>
      <sheetName val="PKP koszty"/>
      <sheetName val="Drogi, dojazdowe, place skład "/>
      <sheetName val="zaplecza"/>
      <sheetName val="o1_3-01_WD-1"/>
      <sheetName val="o1_3-02_WD-2"/>
      <sheetName val="o1_3-03_ED-1"/>
      <sheetName val="o1_3-04_WD-3"/>
      <sheetName val="o1_3-05_WD-4"/>
      <sheetName val="o1_3-06_WD-5"/>
      <sheetName val="o1_3-07_WD-6"/>
      <sheetName val="o1_3-08_PE-1"/>
      <sheetName val="o1_3-09_WD-7"/>
      <sheetName val="o1_3-10_PE-2"/>
      <sheetName val="o1_3-11_WD-8_"/>
      <sheetName val="o1.3-12_PE03"/>
      <sheetName val="o1_3-13_WD-9_"/>
      <sheetName val="o1_3-14_WD-10"/>
      <sheetName val="o1.3-15_PE04"/>
      <sheetName val="o1_3-16_WD-11"/>
      <sheetName val="o1_3-17_PE-5_"/>
      <sheetName val="zbiorczy"/>
    </sheetNames>
    <sheetDataSet>
      <sheetData sheetId="0">
        <row r="5">
          <cell r="B5">
            <v>40</v>
          </cell>
        </row>
        <row r="6">
          <cell r="B6">
            <v>10</v>
          </cell>
        </row>
        <row r="8">
          <cell r="B8">
            <v>15</v>
          </cell>
        </row>
        <row r="9">
          <cell r="B9">
            <v>34.4</v>
          </cell>
          <cell r="Q9">
            <v>314</v>
          </cell>
        </row>
        <row r="11">
          <cell r="B11">
            <v>3.0649999999999991</v>
          </cell>
        </row>
        <row r="12">
          <cell r="B12">
            <v>6.1749999999999998</v>
          </cell>
        </row>
        <row r="13">
          <cell r="B13">
            <v>181.75</v>
          </cell>
        </row>
        <row r="14">
          <cell r="B14">
            <v>20.9</v>
          </cell>
        </row>
        <row r="18">
          <cell r="B18">
            <v>154.06</v>
          </cell>
        </row>
        <row r="20">
          <cell r="B20">
            <v>154.667</v>
          </cell>
        </row>
        <row r="22">
          <cell r="B22">
            <v>131.01999999999998</v>
          </cell>
        </row>
        <row r="24">
          <cell r="B24">
            <v>504.64</v>
          </cell>
        </row>
        <row r="26">
          <cell r="B26">
            <v>23.42</v>
          </cell>
        </row>
        <row r="28">
          <cell r="B28">
            <v>9.414893617021276</v>
          </cell>
        </row>
        <row r="30">
          <cell r="B30">
            <v>7.2399999999999993</v>
          </cell>
        </row>
        <row r="32">
          <cell r="B32">
            <v>7.58</v>
          </cell>
        </row>
        <row r="34">
          <cell r="B34">
            <v>7.58</v>
          </cell>
        </row>
        <row r="36">
          <cell r="B36">
            <v>102.82</v>
          </cell>
        </row>
        <row r="38">
          <cell r="B38">
            <v>688.29000000000008</v>
          </cell>
        </row>
        <row r="40">
          <cell r="B40">
            <v>708.45999999999992</v>
          </cell>
        </row>
        <row r="42">
          <cell r="B42">
            <v>459.29</v>
          </cell>
        </row>
        <row r="44">
          <cell r="B44">
            <v>894.81000000000006</v>
          </cell>
        </row>
        <row r="46">
          <cell r="B46">
            <v>834.29000000000008</v>
          </cell>
        </row>
        <row r="48">
          <cell r="B48">
            <v>520.79000000000008</v>
          </cell>
        </row>
        <row r="50">
          <cell r="B50">
            <v>306.52</v>
          </cell>
        </row>
        <row r="52">
          <cell r="B52">
            <v>121.5</v>
          </cell>
        </row>
        <row r="53">
          <cell r="B53">
            <v>223</v>
          </cell>
        </row>
        <row r="55">
          <cell r="B55">
            <v>8.92</v>
          </cell>
        </row>
        <row r="56">
          <cell r="B56">
            <v>114</v>
          </cell>
        </row>
        <row r="57">
          <cell r="B57">
            <v>28</v>
          </cell>
        </row>
        <row r="59">
          <cell r="B59">
            <v>15</v>
          </cell>
        </row>
        <row r="61">
          <cell r="B61">
            <v>70.900000000000006</v>
          </cell>
        </row>
        <row r="64">
          <cell r="B64">
            <v>45</v>
          </cell>
        </row>
        <row r="65">
          <cell r="B65">
            <v>631</v>
          </cell>
        </row>
        <row r="67">
          <cell r="B67">
            <v>30</v>
          </cell>
        </row>
        <row r="68">
          <cell r="B68">
            <v>530</v>
          </cell>
        </row>
        <row r="70">
          <cell r="B70">
            <v>30</v>
          </cell>
        </row>
        <row r="71">
          <cell r="B71">
            <v>159.4325</v>
          </cell>
        </row>
        <row r="73">
          <cell r="B73">
            <v>5000</v>
          </cell>
        </row>
        <row r="75">
          <cell r="B75">
            <v>1786.37</v>
          </cell>
        </row>
        <row r="77">
          <cell r="B77">
            <v>3766.37</v>
          </cell>
        </row>
        <row r="78">
          <cell r="B78">
            <v>154.15</v>
          </cell>
        </row>
        <row r="79">
          <cell r="B79">
            <v>300</v>
          </cell>
        </row>
        <row r="80">
          <cell r="B80">
            <v>452</v>
          </cell>
        </row>
        <row r="86">
          <cell r="B86">
            <v>80.150000000000006</v>
          </cell>
        </row>
        <row r="88">
          <cell r="B88">
            <v>85.83</v>
          </cell>
        </row>
        <row r="90">
          <cell r="B90">
            <v>87.14</v>
          </cell>
        </row>
        <row r="93">
          <cell r="B93">
            <v>80</v>
          </cell>
        </row>
        <row r="96">
          <cell r="B96">
            <v>4.5999999999999996</v>
          </cell>
        </row>
        <row r="97">
          <cell r="B97">
            <v>6.29</v>
          </cell>
        </row>
        <row r="98">
          <cell r="B98">
            <v>207</v>
          </cell>
        </row>
        <row r="99">
          <cell r="B99">
            <v>7000</v>
          </cell>
        </row>
        <row r="100">
          <cell r="B100">
            <v>150</v>
          </cell>
        </row>
        <row r="101">
          <cell r="B101">
            <v>1000</v>
          </cell>
        </row>
        <row r="104">
          <cell r="B104">
            <v>8219.8533333333344</v>
          </cell>
        </row>
        <row r="105">
          <cell r="B105">
            <v>10047.943333333335</v>
          </cell>
        </row>
        <row r="106">
          <cell r="B106">
            <v>13935.963846153845</v>
          </cell>
        </row>
        <row r="107">
          <cell r="B107">
            <v>17410.593333333334</v>
          </cell>
        </row>
        <row r="108">
          <cell r="B108">
            <v>22496.111282051286</v>
          </cell>
        </row>
        <row r="110">
          <cell r="B110">
            <v>6145.8388888888885</v>
          </cell>
        </row>
        <row r="112">
          <cell r="B112">
            <v>11582.803333333333</v>
          </cell>
        </row>
        <row r="114">
          <cell r="B114">
            <v>239</v>
          </cell>
        </row>
        <row r="115">
          <cell r="B115">
            <v>10000</v>
          </cell>
        </row>
        <row r="116">
          <cell r="B116">
            <v>2500</v>
          </cell>
        </row>
        <row r="118">
          <cell r="B118">
            <v>180</v>
          </cell>
        </row>
        <row r="120">
          <cell r="B120">
            <v>400</v>
          </cell>
        </row>
        <row r="137">
          <cell r="B137">
            <v>195.22</v>
          </cell>
        </row>
        <row r="141">
          <cell r="B141">
            <v>1077.0060759999999</v>
          </cell>
        </row>
        <row r="142">
          <cell r="B142">
            <v>1314.854036</v>
          </cell>
        </row>
        <row r="143">
          <cell r="B143">
            <v>1591.886436</v>
          </cell>
        </row>
        <row r="144">
          <cell r="B144">
            <v>3100.9741834999995</v>
          </cell>
        </row>
        <row r="145">
          <cell r="B145">
            <v>4014.5108615999993</v>
          </cell>
        </row>
        <row r="148">
          <cell r="B148">
            <v>225</v>
          </cell>
        </row>
        <row r="150">
          <cell r="B150">
            <v>630</v>
          </cell>
        </row>
        <row r="152">
          <cell r="B152">
            <v>322.47000000000003</v>
          </cell>
        </row>
        <row r="162">
          <cell r="B162">
            <v>11</v>
          </cell>
        </row>
        <row r="165">
          <cell r="B165">
            <v>20.9</v>
          </cell>
        </row>
        <row r="166">
          <cell r="B166">
            <v>14</v>
          </cell>
        </row>
        <row r="167">
          <cell r="B167">
            <v>25</v>
          </cell>
        </row>
        <row r="168">
          <cell r="B168">
            <v>90</v>
          </cell>
        </row>
        <row r="169">
          <cell r="I169">
            <v>25</v>
          </cell>
        </row>
        <row r="175">
          <cell r="B175">
            <v>165</v>
          </cell>
        </row>
        <row r="176">
          <cell r="B176">
            <v>2110</v>
          </cell>
        </row>
        <row r="184">
          <cell r="B184">
            <v>170</v>
          </cell>
        </row>
        <row r="186">
          <cell r="B186">
            <v>140</v>
          </cell>
        </row>
        <row r="189">
          <cell r="B189">
            <v>515</v>
          </cell>
        </row>
        <row r="192">
          <cell r="B192">
            <v>764.95999999999992</v>
          </cell>
        </row>
        <row r="245">
          <cell r="B245">
            <v>25</v>
          </cell>
        </row>
        <row r="250">
          <cell r="B250">
            <v>14215.330833333333</v>
          </cell>
        </row>
        <row r="251">
          <cell r="B251">
            <v>16132.488333333335</v>
          </cell>
        </row>
        <row r="252">
          <cell r="B252">
            <v>20322.326837606841</v>
          </cell>
        </row>
      </sheetData>
      <sheetData sheetId="1"/>
      <sheetData sheetId="2">
        <row r="7">
          <cell r="D7">
            <v>5800</v>
          </cell>
        </row>
      </sheetData>
      <sheetData sheetId="3"/>
      <sheetData sheetId="4">
        <row r="6">
          <cell r="C6" t="str">
            <v>M.01</v>
          </cell>
        </row>
        <row r="486">
          <cell r="M486">
            <v>6392414.8989893636</v>
          </cell>
        </row>
      </sheetData>
      <sheetData sheetId="5">
        <row r="469">
          <cell r="M469">
            <v>2538098.2551595746</v>
          </cell>
        </row>
      </sheetData>
      <sheetData sheetId="6">
        <row r="582">
          <cell r="M582">
            <v>21239209.878314607</v>
          </cell>
        </row>
      </sheetData>
      <sheetData sheetId="7">
        <row r="516">
          <cell r="M516">
            <v>4752931.3942191489</v>
          </cell>
        </row>
      </sheetData>
      <sheetData sheetId="8">
        <row r="485">
          <cell r="M485">
            <v>2523362.3980455315</v>
          </cell>
        </row>
      </sheetData>
      <sheetData sheetId="9">
        <row r="508">
          <cell r="M508">
            <v>2598587.7320413194</v>
          </cell>
        </row>
      </sheetData>
      <sheetData sheetId="10">
        <row r="495">
          <cell r="M495">
            <v>4372326.5743331928</v>
          </cell>
        </row>
      </sheetData>
      <sheetData sheetId="11">
        <row r="553">
          <cell r="M553">
            <v>4106810.4369743653</v>
          </cell>
        </row>
      </sheetData>
      <sheetData sheetId="12">
        <row r="506">
          <cell r="M506">
            <v>2754252.9405576605</v>
          </cell>
        </row>
      </sheetData>
      <sheetData sheetId="13">
        <row r="510">
          <cell r="M510">
            <v>3404782.8158686617</v>
          </cell>
        </row>
      </sheetData>
      <sheetData sheetId="14">
        <row r="478">
          <cell r="M478">
            <v>5719552.0551741226</v>
          </cell>
        </row>
      </sheetData>
      <sheetData sheetId="15">
        <row r="247">
          <cell r="M247">
            <v>7301468.5579199996</v>
          </cell>
        </row>
      </sheetData>
      <sheetData sheetId="16">
        <row r="520">
          <cell r="M520">
            <v>8518124.4015298616</v>
          </cell>
        </row>
      </sheetData>
      <sheetData sheetId="17">
        <row r="514">
          <cell r="M514">
            <v>3259508.3381714895</v>
          </cell>
        </row>
      </sheetData>
      <sheetData sheetId="18">
        <row r="240">
          <cell r="M240">
            <v>15419270.987640006</v>
          </cell>
        </row>
      </sheetData>
      <sheetData sheetId="19">
        <row r="482">
          <cell r="M482">
            <v>2292527.5361806373</v>
          </cell>
        </row>
      </sheetData>
      <sheetData sheetId="20">
        <row r="508">
          <cell r="M508">
            <v>4839793.2039535614</v>
          </cell>
        </row>
      </sheetData>
      <sheetData sheetId="2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z PFU"/>
      <sheetName val="przejazdy"/>
      <sheetName val="przejazdy-podsumowanie"/>
      <sheetName val="kalkulacje"/>
      <sheetName val="humus"/>
      <sheetName val="Wykop"/>
      <sheetName val="Nasyp"/>
      <sheetName val="Lamane"/>
      <sheetName val="w.mrozo"/>
      <sheetName val="prefabrykaty"/>
      <sheetName val="materiały"/>
      <sheetName val="płace"/>
      <sheetName val="cennik sprzętu 2012"/>
      <sheetName val="zuzycie paliwa"/>
    </sheetNames>
    <sheetDataSet>
      <sheetData sheetId="0"/>
      <sheetData sheetId="1"/>
      <sheetData sheetId="2"/>
      <sheetData sheetId="3">
        <row r="14">
          <cell r="H14">
            <v>33.630000000000003</v>
          </cell>
        </row>
      </sheetData>
      <sheetData sheetId="4"/>
      <sheetData sheetId="5">
        <row r="43">
          <cell r="M43">
            <v>6.83</v>
          </cell>
        </row>
      </sheetData>
      <sheetData sheetId="6"/>
      <sheetData sheetId="7">
        <row r="46">
          <cell r="Q46">
            <v>19.77</v>
          </cell>
        </row>
      </sheetData>
      <sheetData sheetId="8"/>
      <sheetData sheetId="9"/>
      <sheetData sheetId="10">
        <row r="32">
          <cell r="B32">
            <v>120</v>
          </cell>
        </row>
      </sheetData>
      <sheetData sheetId="11"/>
      <sheetData sheetId="12"/>
      <sheetData sheetId="1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1"/>
      <sheetName val="Drogi etap 3"/>
      <sheetName val="Rozbiórka baraków w etapie 3"/>
      <sheetName val="Organizacja ruchu etap 1"/>
      <sheetName val="Organizacja ruchu etap 3"/>
      <sheetName val="elektryka 1"/>
      <sheetName val="elektryka 3"/>
      <sheetName val="elektryka zaplecze E-1"/>
    </sheetNames>
    <sheetDataSet>
      <sheetData sheetId="0" refreshError="1">
        <row r="6">
          <cell r="B6" t="str">
            <v>D-01.01.01</v>
          </cell>
        </row>
        <row r="20">
          <cell r="B20" t="str">
            <v>D-05.03.13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  <sheetName val="Opis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ŻET"/>
      <sheetName val="ZEST"/>
      <sheetName val="DO NSGO"/>
      <sheetName val="vs RZO"/>
      <sheetName val="beton i zbroj"/>
      <sheetName val="chudziaki"/>
      <sheetName val="szalunki, tarcia, skle - budżet"/>
      <sheetName val="pale"/>
      <sheetName val="ABM i TechSpan"/>
      <sheetName val="konstr_stal"/>
      <sheetName val="spręż"/>
      <sheetName val="grunt zbroj"/>
      <sheetName val="perony (VE)"/>
      <sheetName val="ścianki"/>
      <sheetName val="roboty ziemne"/>
      <sheetName val="wysposażenie"/>
      <sheetName val="pr_obc"/>
      <sheetName val="uszynienie"/>
      <sheetName val="pozostałe"/>
      <sheetName val="odwodnienie"/>
      <sheetName val="łożyska"/>
      <sheetName val="dylatacje"/>
      <sheetName val="amortyzatory"/>
      <sheetName val="plac_ustrój"/>
      <sheetName val="stołki"/>
      <sheetName val="przepusty"/>
      <sheetName val="KO (2)"/>
      <sheetName val="w WK_11"/>
      <sheetName val="wycena murów"/>
      <sheetName val="przedmiar_proj"/>
      <sheetName val="obmiary"/>
      <sheetName val="ceny"/>
      <sheetName val="KO"/>
      <sheetName val="VE"/>
      <sheetName val="pale_wielk"/>
      <sheetName val="pale_pref_i_DSM"/>
      <sheetName val="szalunki - ogólne"/>
      <sheetName val="doka"/>
      <sheetName val="desk._oferty"/>
      <sheetName val="fund"/>
      <sheetName val="przyczółki"/>
      <sheetName val="ściany_op"/>
      <sheetName val="filary"/>
      <sheetName val="ustroje_na_mokro"/>
      <sheetName val="ustroje_inne"/>
      <sheetName val="nasuwanie + VE"/>
      <sheetName val="pref."/>
      <sheetName val="materace"/>
      <sheetName val="wieszaki"/>
      <sheetName val="sprężenie"/>
      <sheetName val="izolacje"/>
      <sheetName val="inne ceny jedn."/>
      <sheetName val="VE - pale"/>
      <sheetName val="VE - pos_bezpoś"/>
      <sheetName val="VE - TP belki"/>
      <sheetName val="VE - TP perony"/>
      <sheetName val="VE - ścianki szczel."/>
      <sheetName val="VE - mury"/>
      <sheetName val="VE - ABM"/>
      <sheetName val="VE - il.bet.ustrój"/>
      <sheetName val="VE - Menard"/>
      <sheetName val="materiały"/>
      <sheetName val="BPBK"/>
      <sheetName val="mur M1 (GTI)"/>
      <sheetName val="WD ustój na belkach"/>
      <sheetName val="strefa przejść"/>
      <sheetName val="filar vs grunt"/>
      <sheetName val="WD-9 i KL-19"/>
      <sheetName val="Tunel (BPBK)"/>
      <sheetName val="WK-5 zest"/>
      <sheetName val="Struktury"/>
      <sheetName val="WK-2"/>
      <sheetName val="perony"/>
      <sheetName val="M1"/>
      <sheetName val="zbrojenie"/>
      <sheetName val="(pust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E7">
            <v>293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D80"/>
      <sheetName val="wyliczenia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ESTAWNA"/>
      <sheetName val="ZBIORCZE"/>
      <sheetName val="ceny za m2"/>
      <sheetName val="wskaźniki"/>
      <sheetName val="uwagi"/>
      <sheetName val="ceny"/>
      <sheetName val="ceny jedn rycz"/>
      <sheetName val="KO Z1"/>
      <sheetName val="KO Z2"/>
      <sheetName val="szablon"/>
      <sheetName val="betony"/>
      <sheetName val="MMA"/>
      <sheetName val="pale"/>
      <sheetName val="pale - WŚ"/>
      <sheetName val="pale WŚ - ilości"/>
      <sheetName val="pale - pref."/>
      <sheetName val="RS"/>
      <sheetName val="ścianki"/>
      <sheetName val="PZ"/>
      <sheetName val="TU"/>
      <sheetName val="Kujan i T"/>
      <sheetName val="spręż"/>
      <sheetName val="maty szalunkowe"/>
      <sheetName val="balustrady"/>
      <sheetName val="bariery"/>
      <sheetName val="bariery-oferty"/>
      <sheetName val="dylatacje"/>
      <sheetName val="łożyska"/>
      <sheetName val="wpusty"/>
      <sheetName val="odw"/>
      <sheetName val="pr_obc"/>
      <sheetName val="umocnienie rzeki"/>
      <sheetName val="rozbiórki"/>
      <sheetName val="sklejka"/>
      <sheetName val="Doka Z1 i Z2 (PM)"/>
      <sheetName val="Doka Z1 (RP)"/>
      <sheetName val="Doka Z1 i Z2 - współ"/>
      <sheetName val="VE TechSpan"/>
      <sheetName val="oferty na pale"/>
      <sheetName val="pusty"/>
      <sheetName val="S7 - WYCENA b.mostowej - P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D3">
            <v>4.03</v>
          </cell>
        </row>
        <row r="6">
          <cell r="D6">
            <v>20</v>
          </cell>
        </row>
        <row r="8">
          <cell r="D8">
            <v>49.965000000000003</v>
          </cell>
        </row>
        <row r="12">
          <cell r="D12">
            <v>70</v>
          </cell>
        </row>
        <row r="13">
          <cell r="D13">
            <v>100</v>
          </cell>
        </row>
        <row r="14">
          <cell r="D14">
            <v>300</v>
          </cell>
        </row>
        <row r="15">
          <cell r="D15">
            <v>300</v>
          </cell>
        </row>
        <row r="16">
          <cell r="D16">
            <v>330</v>
          </cell>
        </row>
        <row r="17">
          <cell r="D17">
            <v>600</v>
          </cell>
        </row>
        <row r="19">
          <cell r="D19">
            <v>380</v>
          </cell>
        </row>
        <row r="20">
          <cell r="D20">
            <v>380</v>
          </cell>
        </row>
        <row r="21">
          <cell r="D21">
            <v>340</v>
          </cell>
        </row>
        <row r="22">
          <cell r="D22">
            <v>400</v>
          </cell>
        </row>
        <row r="24">
          <cell r="D24">
            <v>110</v>
          </cell>
        </row>
        <row r="25">
          <cell r="D25">
            <v>220</v>
          </cell>
        </row>
        <row r="27">
          <cell r="D27">
            <v>500</v>
          </cell>
        </row>
        <row r="38">
          <cell r="D38">
            <v>2.4</v>
          </cell>
        </row>
        <row r="41">
          <cell r="D41">
            <v>235</v>
          </cell>
        </row>
        <row r="42">
          <cell r="D42">
            <v>170</v>
          </cell>
        </row>
        <row r="43">
          <cell r="D43">
            <v>280</v>
          </cell>
        </row>
        <row r="44">
          <cell r="D44">
            <v>285</v>
          </cell>
        </row>
        <row r="45">
          <cell r="D45">
            <v>290</v>
          </cell>
        </row>
        <row r="46">
          <cell r="D46">
            <v>305</v>
          </cell>
        </row>
        <row r="47">
          <cell r="D47">
            <v>310</v>
          </cell>
        </row>
        <row r="48">
          <cell r="D48">
            <v>320</v>
          </cell>
        </row>
        <row r="51">
          <cell r="D51">
            <v>179</v>
          </cell>
        </row>
        <row r="54">
          <cell r="D54">
            <v>2.5000000000000001E-2</v>
          </cell>
        </row>
        <row r="55">
          <cell r="D55">
            <v>0.1</v>
          </cell>
        </row>
        <row r="56">
          <cell r="D56">
            <v>2.5000000000000001E-2</v>
          </cell>
        </row>
        <row r="57">
          <cell r="D57">
            <v>2.5000000000000001E-2</v>
          </cell>
        </row>
        <row r="58">
          <cell r="D58">
            <v>2.5000000000000001E-2</v>
          </cell>
        </row>
        <row r="59">
          <cell r="D59">
            <v>0.03</v>
          </cell>
        </row>
        <row r="60">
          <cell r="D60">
            <v>2.5000000000000001E-2</v>
          </cell>
        </row>
        <row r="61">
          <cell r="D61">
            <v>0.05</v>
          </cell>
        </row>
        <row r="65">
          <cell r="D65">
            <v>60</v>
          </cell>
        </row>
        <row r="67">
          <cell r="D67">
            <v>90</v>
          </cell>
        </row>
        <row r="68">
          <cell r="D68">
            <v>80</v>
          </cell>
        </row>
        <row r="71">
          <cell r="D71">
            <v>16</v>
          </cell>
        </row>
        <row r="73">
          <cell r="D73">
            <v>32</v>
          </cell>
        </row>
        <row r="78">
          <cell r="D78">
            <v>31</v>
          </cell>
        </row>
        <row r="80">
          <cell r="D80">
            <v>145</v>
          </cell>
        </row>
        <row r="81">
          <cell r="D81">
            <v>80</v>
          </cell>
        </row>
        <row r="82">
          <cell r="D82">
            <v>35</v>
          </cell>
        </row>
        <row r="90">
          <cell r="D90">
            <v>7.73</v>
          </cell>
        </row>
        <row r="91">
          <cell r="D91">
            <v>7.73</v>
          </cell>
        </row>
        <row r="92">
          <cell r="D92">
            <v>7.73</v>
          </cell>
        </row>
        <row r="106">
          <cell r="D106">
            <v>135</v>
          </cell>
        </row>
        <row r="109">
          <cell r="D109">
            <v>132</v>
          </cell>
        </row>
        <row r="110">
          <cell r="D110">
            <v>132</v>
          </cell>
        </row>
        <row r="111">
          <cell r="D111">
            <v>142</v>
          </cell>
        </row>
        <row r="112">
          <cell r="D112">
            <v>25</v>
          </cell>
        </row>
        <row r="114">
          <cell r="D114">
            <v>85</v>
          </cell>
        </row>
        <row r="115">
          <cell r="D115">
            <v>105</v>
          </cell>
        </row>
        <row r="127">
          <cell r="D127">
            <v>58</v>
          </cell>
        </row>
        <row r="128">
          <cell r="D128">
            <v>17</v>
          </cell>
        </row>
        <row r="129">
          <cell r="D129">
            <v>19</v>
          </cell>
        </row>
        <row r="130">
          <cell r="D130">
            <v>28</v>
          </cell>
        </row>
        <row r="131">
          <cell r="D131">
            <v>28</v>
          </cell>
        </row>
        <row r="132">
          <cell r="D132">
            <v>28</v>
          </cell>
        </row>
        <row r="137">
          <cell r="D137">
            <v>200</v>
          </cell>
        </row>
        <row r="143">
          <cell r="D143">
            <v>170</v>
          </cell>
        </row>
        <row r="144">
          <cell r="D144">
            <v>70</v>
          </cell>
        </row>
        <row r="148">
          <cell r="D148">
            <v>100</v>
          </cell>
        </row>
        <row r="150">
          <cell r="D150">
            <v>3000</v>
          </cell>
        </row>
        <row r="152">
          <cell r="D152">
            <v>105</v>
          </cell>
        </row>
        <row r="154">
          <cell r="D154">
            <v>64.2</v>
          </cell>
        </row>
        <row r="156">
          <cell r="D156">
            <v>19</v>
          </cell>
        </row>
        <row r="158">
          <cell r="D158">
            <v>246</v>
          </cell>
        </row>
      </sheetData>
      <sheetData sheetId="6" refreshError="1">
        <row r="9">
          <cell r="G9">
            <v>2.78</v>
          </cell>
        </row>
        <row r="13">
          <cell r="G13">
            <v>140.42499999999998</v>
          </cell>
        </row>
        <row r="20">
          <cell r="G20">
            <v>214.94</v>
          </cell>
        </row>
        <row r="24">
          <cell r="G24">
            <v>159.89999999999998</v>
          </cell>
        </row>
        <row r="31">
          <cell r="G31">
            <v>245.53</v>
          </cell>
        </row>
        <row r="39">
          <cell r="G39">
            <v>15.56</v>
          </cell>
        </row>
        <row r="46">
          <cell r="G46">
            <v>81.2</v>
          </cell>
        </row>
        <row r="56">
          <cell r="G56">
            <v>89.39</v>
          </cell>
        </row>
        <row r="67">
          <cell r="G67">
            <v>131.22</v>
          </cell>
        </row>
        <row r="76">
          <cell r="G76">
            <v>67.72</v>
          </cell>
        </row>
        <row r="83">
          <cell r="G83">
            <v>25.53</v>
          </cell>
        </row>
        <row r="91">
          <cell r="G91">
            <v>20.66</v>
          </cell>
        </row>
        <row r="101">
          <cell r="G101">
            <v>882.77</v>
          </cell>
        </row>
        <row r="111">
          <cell r="G111">
            <v>108.16</v>
          </cell>
        </row>
        <row r="123">
          <cell r="G123">
            <v>250.65</v>
          </cell>
        </row>
        <row r="132">
          <cell r="G132">
            <v>94.01</v>
          </cell>
        </row>
        <row r="141">
          <cell r="G141">
            <v>70.11</v>
          </cell>
        </row>
        <row r="149">
          <cell r="G149">
            <v>34.25</v>
          </cell>
        </row>
        <row r="157">
          <cell r="G157">
            <v>37.33</v>
          </cell>
        </row>
        <row r="173">
          <cell r="G173">
            <v>40</v>
          </cell>
        </row>
        <row r="188">
          <cell r="G188">
            <v>421.5</v>
          </cell>
        </row>
        <row r="195">
          <cell r="G195">
            <v>293.5</v>
          </cell>
        </row>
        <row r="201">
          <cell r="G201">
            <v>75</v>
          </cell>
        </row>
        <row r="231">
          <cell r="G231">
            <v>41.625000000000007</v>
          </cell>
        </row>
        <row r="241">
          <cell r="G241">
            <v>79.504444444444445</v>
          </cell>
        </row>
        <row r="250">
          <cell r="G250">
            <v>11820.8</v>
          </cell>
        </row>
        <row r="259">
          <cell r="G259">
            <v>10.770000000000001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6">
          <cell r="G6">
            <v>270</v>
          </cell>
          <cell r="H6">
            <v>90</v>
          </cell>
        </row>
        <row r="7">
          <cell r="G7">
            <v>270</v>
          </cell>
          <cell r="H7">
            <v>90</v>
          </cell>
        </row>
        <row r="8">
          <cell r="G8">
            <v>270</v>
          </cell>
          <cell r="H8">
            <v>90</v>
          </cell>
        </row>
        <row r="12">
          <cell r="G12">
            <v>337.5</v>
          </cell>
          <cell r="H12">
            <v>112.5</v>
          </cell>
        </row>
        <row r="13">
          <cell r="G13">
            <v>352.5</v>
          </cell>
          <cell r="H13">
            <v>117.5</v>
          </cell>
        </row>
        <row r="17">
          <cell r="G17">
            <v>217.5</v>
          </cell>
          <cell r="H17">
            <v>72.5</v>
          </cell>
        </row>
        <row r="21">
          <cell r="F21">
            <v>400</v>
          </cell>
        </row>
      </sheetData>
      <sheetData sheetId="24" refreshError="1"/>
      <sheetData sheetId="25" refreshError="1">
        <row r="30">
          <cell r="N30">
            <v>328.4</v>
          </cell>
          <cell r="O30">
            <v>80</v>
          </cell>
        </row>
        <row r="31">
          <cell r="N31">
            <v>365.87</v>
          </cell>
          <cell r="O31">
            <v>80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KOD Budowy"/>
      <sheetName val="Ficha_APO"/>
      <sheetName val="Pas_VIVA"/>
      <sheetName val="Pas_VIVA-E"/>
      <sheetName val="Pas_CANCELADA"/>
      <sheetName val="Pas_CANCELADA-E"/>
      <sheetName val="KOD_Budowy"/>
      <sheetName val="Ficha_APO1"/>
      <sheetName val="Pas_VIVA1"/>
      <sheetName val="Pas_VIVA-E1"/>
      <sheetName val="Pas_CANCELADA1"/>
      <sheetName val="Pas_CANCELADA-E1"/>
      <sheetName val="KOD_Budowy1"/>
      <sheetName val="Ficha_APO2"/>
      <sheetName val="Pas_VIVA2"/>
      <sheetName val="Pas_VIVA-E2"/>
      <sheetName val="Pas_CANCELADA2"/>
      <sheetName val="Pas_CANCELADA-E2"/>
      <sheetName val="KOD_Budowy2"/>
      <sheetName val="Ficha_APO3"/>
      <sheetName val="Pas_VIVA3"/>
      <sheetName val="Pas_VIVA-E3"/>
      <sheetName val="Pas_CANCELADA3"/>
      <sheetName val="Pas_CANCELADA-E3"/>
      <sheetName val="KOD_Budowy3"/>
      <sheetName val="Definicje"/>
      <sheetName val="Zestawieni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C5" t="str">
            <v>NUMERO</v>
          </cell>
        </row>
        <row r="6">
          <cell r="C6">
            <v>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1"/>
      <sheetName val="Drogi etap 3"/>
      <sheetName val="Rozbiórka baraków w etapie 3"/>
      <sheetName val="Organizacja ruchu etap 1"/>
      <sheetName val="Organizacja ruchu etap 3"/>
      <sheetName val="elektryka 1"/>
      <sheetName val="elektryka 3"/>
      <sheetName val="elektryka zaplecze E-1"/>
      <sheetName val="Drogi etap 2"/>
      <sheetName val="Rozbiórka baraków w etapie 2"/>
      <sheetName val="Organizacja ruchu etap 2"/>
      <sheetName val="elektryka 2"/>
    </sheetNames>
    <sheetDataSet>
      <sheetData sheetId="0" refreshError="1">
        <row r="6">
          <cell r="B6" t="str">
            <v>D-01.01.01</v>
          </cell>
        </row>
        <row r="13">
          <cell r="B13" t="str">
            <v>D-04.01.01</v>
          </cell>
        </row>
        <row r="20">
          <cell r="B20" t="str">
            <v>D-05.03.13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3"/>
      <sheetName val="2004"/>
      <sheetName val="2005"/>
      <sheetName val="stan"/>
    </sheetNames>
    <sheetDataSet>
      <sheetData sheetId="0" refreshError="1">
        <row r="10">
          <cell r="A10" t="str">
            <v>2B43</v>
          </cell>
          <cell r="B10" t="str">
            <v xml:space="preserve">      C2B43  Stawki</v>
          </cell>
          <cell r="C10">
            <v>-810680.89</v>
          </cell>
        </row>
        <row r="11">
          <cell r="A11" t="str">
            <v>C Ko</v>
          </cell>
          <cell r="B11" t="str">
            <v>*     OC Kontrakty - okres gwarancyjny</v>
          </cell>
          <cell r="C11">
            <v>-810680.89</v>
          </cell>
        </row>
        <row r="12">
          <cell r="A12" t="str">
            <v>ddzi</v>
          </cell>
          <cell r="B12" t="str">
            <v>**    Oddział Centralny</v>
          </cell>
          <cell r="C12">
            <v>-810680.89</v>
          </cell>
        </row>
        <row r="13">
          <cell r="A13" t="str">
            <v>2K14</v>
          </cell>
          <cell r="B13" t="str">
            <v xml:space="preserve">      C2K14  Roboty mostowe Autostrada A4 Lubartów</v>
          </cell>
          <cell r="C13">
            <v>-1758</v>
          </cell>
        </row>
        <row r="14">
          <cell r="A14" t="str">
            <v>2K15</v>
          </cell>
          <cell r="B14" t="str">
            <v xml:space="preserve">      C2K15  Nogawczyce Dromex</v>
          </cell>
          <cell r="C14">
            <v>603930.5</v>
          </cell>
        </row>
        <row r="15">
          <cell r="A15" t="str">
            <v>2K18</v>
          </cell>
          <cell r="B15" t="str">
            <v xml:space="preserve">      C2K18  Hydrokompleks Glimar Lurgi</v>
          </cell>
          <cell r="C15">
            <v>-13699</v>
          </cell>
        </row>
        <row r="16">
          <cell r="A16" t="str">
            <v>2K35</v>
          </cell>
          <cell r="B16" t="str">
            <v xml:space="preserve">      C2K35  Budowa Kukuryki</v>
          </cell>
          <cell r="C16">
            <v>-456932.3</v>
          </cell>
        </row>
        <row r="17">
          <cell r="A17" t="str">
            <v>P Ko</v>
          </cell>
          <cell r="B17" t="str">
            <v>*     OP Kontrakty - okres gwarancyjny</v>
          </cell>
          <cell r="C17">
            <v>131541.20000000001</v>
          </cell>
        </row>
        <row r="18">
          <cell r="A18" t="str">
            <v>ddzi</v>
          </cell>
          <cell r="B18" t="str">
            <v>**    Oddział Południowy</v>
          </cell>
          <cell r="C18">
            <v>131541.20000000001</v>
          </cell>
        </row>
        <row r="19">
          <cell r="A19" t="str">
            <v>2D09</v>
          </cell>
          <cell r="B19" t="str">
            <v xml:space="preserve">      C2D09  Sochaczew - Mszczonów</v>
          </cell>
          <cell r="C19">
            <v>69303</v>
          </cell>
        </row>
        <row r="20">
          <cell r="A20" t="str">
            <v>ejon</v>
          </cell>
          <cell r="B20" t="str">
            <v>*     Rejon 4 Oddział Północny IK</v>
          </cell>
          <cell r="C20">
            <v>69303</v>
          </cell>
        </row>
        <row r="21">
          <cell r="A21" t="str">
            <v>ddzi</v>
          </cell>
          <cell r="B21" t="str">
            <v>**    Oddział Płn. Infrastruktury Komunik.</v>
          </cell>
          <cell r="C21">
            <v>69303</v>
          </cell>
        </row>
        <row r="22">
          <cell r="A22" t="str">
            <v>2D17</v>
          </cell>
          <cell r="B22" t="str">
            <v xml:space="preserve">      C2D17  A-4 Wądroże Biela</v>
          </cell>
          <cell r="C22">
            <v>90839</v>
          </cell>
        </row>
        <row r="23">
          <cell r="A23" t="str">
            <v>2D22</v>
          </cell>
          <cell r="B23" t="str">
            <v xml:space="preserve">      C2D22  Skoczów-Ciesz Kon</v>
          </cell>
          <cell r="C23">
            <v>2562072</v>
          </cell>
        </row>
        <row r="24">
          <cell r="A24" t="str">
            <v>2D25</v>
          </cell>
          <cell r="B24" t="str">
            <v xml:space="preserve">      C2D25  Droga do lotniska w Katowicach</v>
          </cell>
          <cell r="C24">
            <v>505555</v>
          </cell>
        </row>
        <row r="25">
          <cell r="A25" t="str">
            <v>ejon</v>
          </cell>
          <cell r="B25" t="str">
            <v>*     Rejon 1 OPdIK</v>
          </cell>
          <cell r="C25">
            <v>3158466</v>
          </cell>
        </row>
        <row r="26">
          <cell r="A26" t="str">
            <v>2D04</v>
          </cell>
          <cell r="B26" t="str">
            <v xml:space="preserve">      C2D04  Autostrada A-4 Nogawczyce-Kleszczów</v>
          </cell>
          <cell r="C26">
            <v>-314859</v>
          </cell>
        </row>
        <row r="27">
          <cell r="A27" t="str">
            <v>PdIK</v>
          </cell>
          <cell r="B27" t="str">
            <v>*     OPdIK - okres gwarancyjny</v>
          </cell>
          <cell r="C27">
            <v>-314859</v>
          </cell>
        </row>
        <row r="28">
          <cell r="A28" t="str">
            <v>ddzi</v>
          </cell>
          <cell r="B28" t="str">
            <v>**    Oddział Płd. Infrastruktury Komunik.</v>
          </cell>
          <cell r="C28">
            <v>2843607</v>
          </cell>
        </row>
        <row r="29">
          <cell r="A29" t="str">
            <v>YNEK</v>
          </cell>
          <cell r="B29" t="str">
            <v>***   RYNEK KRAJOWY</v>
          </cell>
          <cell r="C29">
            <v>2233770.31</v>
          </cell>
        </row>
        <row r="30">
          <cell r="A30" t="str">
            <v>ZIAŁ</v>
          </cell>
          <cell r="B30" t="str">
            <v>****  DZIAŁALNOŚĆ PODSTAWOWA (bez Niemiec)</v>
          </cell>
          <cell r="C30">
            <v>2233770.31</v>
          </cell>
        </row>
        <row r="31">
          <cell r="A31" t="str">
            <v>2500</v>
          </cell>
          <cell r="B31" t="str">
            <v xml:space="preserve">      C2500  CENTRALA (HQ)'</v>
          </cell>
          <cell r="C31">
            <v>49705.94</v>
          </cell>
        </row>
        <row r="32">
          <cell r="A32" t="str">
            <v>ENTR</v>
          </cell>
          <cell r="B32" t="str">
            <v>****  CENTRALA (HQ) + inne '</v>
          </cell>
          <cell r="C32">
            <v>49705.94</v>
          </cell>
        </row>
        <row r="33">
          <cell r="A33" t="str">
            <v>AZEM</v>
          </cell>
          <cell r="B33" t="str">
            <v>***** RAZEM</v>
          </cell>
          <cell r="C33">
            <v>2283476.25</v>
          </cell>
        </row>
      </sheetData>
      <sheetData sheetId="1" refreshError="1">
        <row r="10">
          <cell r="A10" t="str">
            <v>2B60</v>
          </cell>
          <cell r="B10" t="str">
            <v xml:space="preserve">      C2B60  REDUTA II</v>
          </cell>
          <cell r="C10">
            <v>-3436720.69</v>
          </cell>
        </row>
        <row r="11">
          <cell r="A11" t="str">
            <v>ejon</v>
          </cell>
          <cell r="B11" t="str">
            <v>*     Rejon 3 OC - W-wa 3</v>
          </cell>
          <cell r="C11">
            <v>-3436720.69</v>
          </cell>
        </row>
        <row r="12">
          <cell r="A12" t="str">
            <v>2B09</v>
          </cell>
          <cell r="B12" t="str">
            <v xml:space="preserve">      C2B09  Dokończenie realizacji bloku AM A1</v>
          </cell>
          <cell r="C12">
            <v>0</v>
          </cell>
        </row>
        <row r="13">
          <cell r="A13" t="str">
            <v>C Ko</v>
          </cell>
          <cell r="B13" t="str">
            <v>*     OC Kontrakty - okres gwarancyjny</v>
          </cell>
          <cell r="C13">
            <v>0</v>
          </cell>
        </row>
        <row r="14">
          <cell r="A14" t="str">
            <v>ddzi</v>
          </cell>
          <cell r="B14" t="str">
            <v>**    Oddział Centralny</v>
          </cell>
          <cell r="C14">
            <v>-3436720.69</v>
          </cell>
        </row>
        <row r="15">
          <cell r="A15" t="str">
            <v>2L06</v>
          </cell>
          <cell r="B15" t="str">
            <v xml:space="preserve">      C2L06  Rozwój turystyki wokół Jeziora Gopło</v>
          </cell>
          <cell r="C15">
            <v>-422618.29</v>
          </cell>
        </row>
        <row r="16">
          <cell r="A16" t="str">
            <v>ejon</v>
          </cell>
          <cell r="B16" t="str">
            <v>*     Rejon 1 Od. Zach.</v>
          </cell>
          <cell r="C16">
            <v>-422618.29</v>
          </cell>
        </row>
        <row r="17">
          <cell r="A17" t="str">
            <v>2P61</v>
          </cell>
          <cell r="B17" t="str">
            <v xml:space="preserve">      C2P61  Oczyszcz Gryfino</v>
          </cell>
          <cell r="C17">
            <v>8698.4699999999993</v>
          </cell>
        </row>
        <row r="18">
          <cell r="A18" t="str">
            <v>ejon</v>
          </cell>
          <cell r="B18" t="str">
            <v>*     Rejon 3 Od. Zach.</v>
          </cell>
          <cell r="C18">
            <v>8698.4699999999993</v>
          </cell>
        </row>
        <row r="19">
          <cell r="A19" t="str">
            <v>ddzi</v>
          </cell>
          <cell r="B19" t="str">
            <v>**    Oddział Zachodni</v>
          </cell>
          <cell r="C19">
            <v>-413919.82</v>
          </cell>
        </row>
        <row r="20">
          <cell r="A20" t="str">
            <v>2K47</v>
          </cell>
          <cell r="B20" t="str">
            <v xml:space="preserve">      C2K47  K3 F2C Philip Mor</v>
          </cell>
          <cell r="C20">
            <v>0</v>
          </cell>
        </row>
        <row r="21">
          <cell r="A21" t="str">
            <v>2K55</v>
          </cell>
          <cell r="B21" t="str">
            <v xml:space="preserve">      C2K55  Budowa obiektu wielofunkcyjnego Tychy</v>
          </cell>
          <cell r="C21">
            <v>-1313422.8400000001</v>
          </cell>
        </row>
        <row r="22">
          <cell r="A22" t="str">
            <v>ejon</v>
          </cell>
          <cell r="B22" t="str">
            <v>*     Rejon 2 Od. Poł.</v>
          </cell>
          <cell r="C22">
            <v>-1313422.8400000001</v>
          </cell>
        </row>
        <row r="23">
          <cell r="A23" t="str">
            <v>2K35</v>
          </cell>
          <cell r="B23" t="str">
            <v xml:space="preserve">      C2K35  Budowa Kukuryki</v>
          </cell>
          <cell r="C23">
            <v>-193523.84</v>
          </cell>
        </row>
        <row r="24">
          <cell r="A24" t="str">
            <v>P Ko</v>
          </cell>
          <cell r="B24" t="str">
            <v>*     OP Kontrakty - okres gwarancyjny</v>
          </cell>
          <cell r="C24">
            <v>-193523.84</v>
          </cell>
        </row>
        <row r="25">
          <cell r="A25" t="str">
            <v>ddzi</v>
          </cell>
          <cell r="B25" t="str">
            <v>**    Oddział Południowy</v>
          </cell>
          <cell r="C25">
            <v>-1506946.68</v>
          </cell>
        </row>
        <row r="26">
          <cell r="A26" t="str">
            <v>2D54</v>
          </cell>
          <cell r="B26" t="str">
            <v xml:space="preserve">      C2D54  A-2 Dąbie-Wartkow</v>
          </cell>
          <cell r="C26">
            <v>-704400</v>
          </cell>
        </row>
        <row r="27">
          <cell r="A27" t="str">
            <v>2D55</v>
          </cell>
          <cell r="B27" t="str">
            <v xml:space="preserve">      C2D55  A-2 Wartkowice-Em</v>
          </cell>
          <cell r="C27">
            <v>-895963.19</v>
          </cell>
        </row>
        <row r="28">
          <cell r="A28" t="str">
            <v>ejon</v>
          </cell>
          <cell r="B28" t="str">
            <v>*     Rejon 1 Oddział Północny IK</v>
          </cell>
          <cell r="C28">
            <v>-1600363.19</v>
          </cell>
        </row>
        <row r="29">
          <cell r="A29" t="str">
            <v>2D47</v>
          </cell>
          <cell r="B29" t="str">
            <v xml:space="preserve">      C2D47  Grabowo-Szczuczyn</v>
          </cell>
          <cell r="C29">
            <v>-463768.06</v>
          </cell>
        </row>
        <row r="30">
          <cell r="A30" t="str">
            <v>ejon</v>
          </cell>
          <cell r="B30" t="str">
            <v>*     Rejon 3 Oddział Północny IK</v>
          </cell>
          <cell r="C30">
            <v>-463768.06</v>
          </cell>
        </row>
        <row r="31">
          <cell r="A31" t="str">
            <v>2D09</v>
          </cell>
          <cell r="B31" t="str">
            <v xml:space="preserve">      C2D09  Sochaczew - Mszczonów</v>
          </cell>
          <cell r="C31">
            <v>569695.94999999995</v>
          </cell>
        </row>
        <row r="32">
          <cell r="A32" t="str">
            <v>ejon</v>
          </cell>
          <cell r="B32" t="str">
            <v>*     Rejon 4 Oddział Północny IK</v>
          </cell>
          <cell r="C32">
            <v>569695.94999999995</v>
          </cell>
        </row>
        <row r="33">
          <cell r="A33" t="str">
            <v>ddzi</v>
          </cell>
          <cell r="B33" t="str">
            <v>**    Oddział Płn. Infrastruktury Komunik.</v>
          </cell>
          <cell r="C33">
            <v>-1494435.3</v>
          </cell>
        </row>
        <row r="34">
          <cell r="A34" t="str">
            <v>2D22</v>
          </cell>
          <cell r="B34" t="str">
            <v xml:space="preserve">      C2D22  Skoczów-Ciesz Kon</v>
          </cell>
          <cell r="C34">
            <v>4542807.13</v>
          </cell>
        </row>
        <row r="35">
          <cell r="A35" t="str">
            <v>2D25</v>
          </cell>
          <cell r="B35" t="str">
            <v xml:space="preserve">      C2D25  Droga do lotniska w Katowicach</v>
          </cell>
          <cell r="C35">
            <v>422686</v>
          </cell>
        </row>
        <row r="36">
          <cell r="A36" t="str">
            <v>2W23</v>
          </cell>
          <cell r="B36" t="str">
            <v xml:space="preserve">      C2W23  Elim. obr. Skocz</v>
          </cell>
          <cell r="C36">
            <v>-3552439.63</v>
          </cell>
        </row>
        <row r="37">
          <cell r="A37" t="str">
            <v>ejon</v>
          </cell>
          <cell r="B37" t="str">
            <v>*     Rejon 1 OPdIK</v>
          </cell>
          <cell r="C37">
            <v>1413053.5</v>
          </cell>
        </row>
        <row r="38">
          <cell r="A38" t="str">
            <v>ddzi</v>
          </cell>
          <cell r="B38" t="str">
            <v>**    Oddział Płd. Infrastruktury Komunik.</v>
          </cell>
          <cell r="C38">
            <v>1413053.5</v>
          </cell>
        </row>
        <row r="39">
          <cell r="A39" t="str">
            <v>YNEK</v>
          </cell>
          <cell r="B39" t="str">
            <v>***   RYNEK KRAJOWY</v>
          </cell>
          <cell r="C39">
            <v>-5438968.9900000002</v>
          </cell>
        </row>
        <row r="40">
          <cell r="A40" t="str">
            <v>ZIAŁ</v>
          </cell>
          <cell r="B40" t="str">
            <v>****  DZIAŁALNOŚĆ PODSTAWOWA (bez Niemiec)</v>
          </cell>
          <cell r="C40">
            <v>-5438968.9900000002</v>
          </cell>
        </row>
        <row r="41">
          <cell r="A41" t="str">
            <v>AZEM</v>
          </cell>
          <cell r="B41" t="str">
            <v>***** RAZEM</v>
          </cell>
          <cell r="C41">
            <v>-5438968.9900000002</v>
          </cell>
        </row>
      </sheetData>
      <sheetData sheetId="2" refreshError="1">
        <row r="9">
          <cell r="B9" t="str">
            <v>Wyszczególnienie</v>
          </cell>
          <cell r="C9" t="str">
            <v>Wykonanie</v>
          </cell>
          <cell r="D9" t="str">
            <v>Plan</v>
          </cell>
          <cell r="E9" t="str">
            <v>Odch.</v>
          </cell>
          <cell r="F9" t="str">
            <v>Wyk (%)</v>
          </cell>
        </row>
        <row r="10">
          <cell r="A10" t="str">
            <v>2B65</v>
          </cell>
          <cell r="B10" t="str">
            <v xml:space="preserve">      C2B65  Hrebenne</v>
          </cell>
          <cell r="C10">
            <v>-3096063.75</v>
          </cell>
          <cell r="D10">
            <v>0</v>
          </cell>
          <cell r="E10">
            <v>-3096063.75</v>
          </cell>
          <cell r="F10">
            <v>0</v>
          </cell>
        </row>
        <row r="11">
          <cell r="A11" t="str">
            <v>ejon</v>
          </cell>
          <cell r="B11" t="str">
            <v>*     Rejon 4 OC - Wschodni</v>
          </cell>
          <cell r="C11">
            <v>-3096063.75</v>
          </cell>
          <cell r="D11">
            <v>0</v>
          </cell>
          <cell r="E11">
            <v>-3096063.75</v>
          </cell>
          <cell r="F11">
            <v>0</v>
          </cell>
        </row>
        <row r="12">
          <cell r="A12" t="str">
            <v>2B63</v>
          </cell>
          <cell r="B12" t="str">
            <v xml:space="preserve">      C2B63  Budowa hotelu Hilton w Warszawie</v>
          </cell>
          <cell r="C12">
            <v>-13847036.039999999</v>
          </cell>
          <cell r="D12">
            <v>0</v>
          </cell>
          <cell r="E12">
            <v>-13847036.039999999</v>
          </cell>
          <cell r="F12">
            <v>0</v>
          </cell>
        </row>
        <row r="13">
          <cell r="A13" t="str">
            <v>2O06</v>
          </cell>
          <cell r="B13" t="str">
            <v xml:space="preserve">      C2O06  System wodno-kanalizacyjny Łomży</v>
          </cell>
          <cell r="C13">
            <v>-214454.16</v>
          </cell>
          <cell r="D13">
            <v>0</v>
          </cell>
          <cell r="E13">
            <v>-214454.16</v>
          </cell>
          <cell r="F13">
            <v>0</v>
          </cell>
        </row>
        <row r="14">
          <cell r="A14" t="str">
            <v>ejon</v>
          </cell>
          <cell r="B14" t="str">
            <v>*     Rejon 5 OC - Północny Wschód</v>
          </cell>
          <cell r="C14">
            <v>-14061490.199999999</v>
          </cell>
          <cell r="D14">
            <v>0</v>
          </cell>
          <cell r="E14">
            <v>-14061490.199999999</v>
          </cell>
          <cell r="F14">
            <v>0</v>
          </cell>
        </row>
        <row r="15">
          <cell r="A15" t="str">
            <v>2B56</v>
          </cell>
          <cell r="B15" t="str">
            <v xml:space="preserve">      C2B56  Budowa obiektu biurowego Wolf Nullo</v>
          </cell>
          <cell r="C15">
            <v>-14734.01</v>
          </cell>
          <cell r="D15">
            <v>0</v>
          </cell>
          <cell r="E15">
            <v>-14734.01</v>
          </cell>
          <cell r="F15">
            <v>0</v>
          </cell>
        </row>
        <row r="16">
          <cell r="A16" t="str">
            <v>C Ko</v>
          </cell>
          <cell r="B16" t="str">
            <v>*     OC Kontrakty - okres gwarancyjny</v>
          </cell>
          <cell r="C16">
            <v>-14734.01</v>
          </cell>
          <cell r="D16">
            <v>0</v>
          </cell>
          <cell r="E16">
            <v>-14734.01</v>
          </cell>
          <cell r="F16">
            <v>0</v>
          </cell>
        </row>
        <row r="17">
          <cell r="A17" t="str">
            <v>ddzi</v>
          </cell>
          <cell r="B17" t="str">
            <v>**    Oddział Centralny</v>
          </cell>
          <cell r="C17">
            <v>-17172287.960000001</v>
          </cell>
          <cell r="D17">
            <v>0</v>
          </cell>
          <cell r="E17">
            <v>-17172287.960000001</v>
          </cell>
          <cell r="F17">
            <v>0</v>
          </cell>
        </row>
        <row r="18">
          <cell r="A18" t="str">
            <v>2L06</v>
          </cell>
          <cell r="B18" t="str">
            <v xml:space="preserve">      C2L06  Rozwój turystyki wokół Jeziora Gopło</v>
          </cell>
          <cell r="C18">
            <v>-1184703.18</v>
          </cell>
          <cell r="D18">
            <v>0</v>
          </cell>
          <cell r="E18">
            <v>-1184703.18</v>
          </cell>
          <cell r="F18">
            <v>0</v>
          </cell>
        </row>
        <row r="19">
          <cell r="A19" t="str">
            <v>2P1K</v>
          </cell>
          <cell r="B19" t="str">
            <v xml:space="preserve">      C2P1K  COŚ Poznań KONS</v>
          </cell>
          <cell r="C19">
            <v>-281710.46999999997</v>
          </cell>
          <cell r="D19">
            <v>0</v>
          </cell>
          <cell r="E19">
            <v>-281710.46999999997</v>
          </cell>
          <cell r="F19">
            <v>0</v>
          </cell>
        </row>
        <row r="20">
          <cell r="A20" t="str">
            <v>2W16</v>
          </cell>
          <cell r="B20" t="str">
            <v xml:space="preserve">      C2W16  Eliminacja obrotów wewnętrznych COŚ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2W1K</v>
          </cell>
          <cell r="B21" t="str">
            <v xml:space="preserve">      C2W1K  Eliminacja obrotów wewnętrznych 2P1K</v>
          </cell>
          <cell r="C21">
            <v>169026.28</v>
          </cell>
          <cell r="D21">
            <v>0</v>
          </cell>
          <cell r="E21">
            <v>169026.28</v>
          </cell>
          <cell r="F21">
            <v>0</v>
          </cell>
        </row>
        <row r="22">
          <cell r="A22" t="str">
            <v>ejon</v>
          </cell>
          <cell r="B22" t="str">
            <v>*     Rejon 1 Od. Zach.</v>
          </cell>
          <cell r="C22">
            <v>-1297387.3700000001</v>
          </cell>
          <cell r="D22">
            <v>0</v>
          </cell>
          <cell r="E22">
            <v>-1297387.3700000001</v>
          </cell>
          <cell r="F22">
            <v>0</v>
          </cell>
        </row>
        <row r="23">
          <cell r="A23" t="str">
            <v>2W1M</v>
          </cell>
          <cell r="B23" t="str">
            <v xml:space="preserve">      C2W1M  Eliminacja obrotów wewnętrznych 2P1M</v>
          </cell>
          <cell r="C23">
            <v>207427.12</v>
          </cell>
          <cell r="D23">
            <v>0</v>
          </cell>
          <cell r="E23">
            <v>207427.12</v>
          </cell>
          <cell r="F23">
            <v>0</v>
          </cell>
        </row>
        <row r="24">
          <cell r="A24" t="str">
            <v>2W11</v>
          </cell>
          <cell r="B24" t="str">
            <v xml:space="preserve">      C2W11  Elim. obr. Jel.G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A25" t="str">
            <v>2P92</v>
          </cell>
          <cell r="B25" t="str">
            <v xml:space="preserve">      C2P92  Centrum handlowe POLIMENI w Gnieźnie</v>
          </cell>
          <cell r="C25">
            <v>-2640332.3199999998</v>
          </cell>
          <cell r="D25">
            <v>0</v>
          </cell>
          <cell r="E25">
            <v>-2640332.3199999998</v>
          </cell>
          <cell r="F25">
            <v>0</v>
          </cell>
        </row>
        <row r="26">
          <cell r="A26" t="str">
            <v>2P1M</v>
          </cell>
          <cell r="B26" t="str">
            <v xml:space="preserve">      C2P1M  ZUW Jel Góra KON</v>
          </cell>
          <cell r="C26">
            <v>-414854.25</v>
          </cell>
          <cell r="D26">
            <v>0</v>
          </cell>
          <cell r="E26">
            <v>-414854.25</v>
          </cell>
          <cell r="F26">
            <v>0</v>
          </cell>
        </row>
        <row r="27">
          <cell r="A27" t="str">
            <v>2L08</v>
          </cell>
          <cell r="B27" t="str">
            <v xml:space="preserve">      C2L08  Sanitacja miasta i gminy Pieńsk</v>
          </cell>
          <cell r="C27">
            <v>-1252213.25</v>
          </cell>
          <cell r="D27">
            <v>0</v>
          </cell>
          <cell r="E27">
            <v>-1252213.25</v>
          </cell>
          <cell r="F27">
            <v>0</v>
          </cell>
        </row>
        <row r="28">
          <cell r="A28" t="str">
            <v>ejon</v>
          </cell>
          <cell r="B28" t="str">
            <v>*     Rejon 2 Od. Zach.</v>
          </cell>
          <cell r="C28">
            <v>-4099972.7</v>
          </cell>
          <cell r="D28">
            <v>0</v>
          </cell>
          <cell r="E28">
            <v>-4099972.7</v>
          </cell>
          <cell r="F28">
            <v>0</v>
          </cell>
        </row>
        <row r="29">
          <cell r="A29" t="str">
            <v>2P1L</v>
          </cell>
          <cell r="B29" t="str">
            <v xml:space="preserve">      C2P1L  Sieć kanalizacyjna Szczecin Partia 1</v>
          </cell>
          <cell r="C29">
            <v>-1514284.64</v>
          </cell>
          <cell r="D29">
            <v>0</v>
          </cell>
          <cell r="E29">
            <v>-1514284.64</v>
          </cell>
          <cell r="F29">
            <v>0</v>
          </cell>
        </row>
        <row r="30">
          <cell r="A30" t="str">
            <v>2P61</v>
          </cell>
          <cell r="B30" t="str">
            <v xml:space="preserve">      C2P61  Oczyszcz Gryfino</v>
          </cell>
          <cell r="C30">
            <v>-539747</v>
          </cell>
          <cell r="D30">
            <v>0</v>
          </cell>
          <cell r="E30">
            <v>-539747</v>
          </cell>
          <cell r="F30">
            <v>0</v>
          </cell>
        </row>
        <row r="31">
          <cell r="A31" t="str">
            <v>ejon</v>
          </cell>
          <cell r="B31" t="str">
            <v>*     Rejon 3 Od. Zach.</v>
          </cell>
          <cell r="C31">
            <v>-2054031.64</v>
          </cell>
          <cell r="D31">
            <v>0</v>
          </cell>
          <cell r="E31">
            <v>-2054031.64</v>
          </cell>
          <cell r="F31">
            <v>0</v>
          </cell>
        </row>
        <row r="32">
          <cell r="A32" t="str">
            <v>2D40</v>
          </cell>
          <cell r="B32" t="str">
            <v xml:space="preserve">      C2D40  Modernizacja ulicy Struga - Szczecin</v>
          </cell>
          <cell r="C32">
            <v>-365891.23</v>
          </cell>
          <cell r="D32">
            <v>0</v>
          </cell>
          <cell r="E32">
            <v>-365891.23</v>
          </cell>
          <cell r="F32">
            <v>0</v>
          </cell>
        </row>
        <row r="33">
          <cell r="A33" t="str">
            <v>2P1G</v>
          </cell>
          <cell r="B33" t="str">
            <v xml:space="preserve">      C2P1G  MŚP - KOSZALIN</v>
          </cell>
          <cell r="C33">
            <v>-356039.67999999999</v>
          </cell>
          <cell r="D33">
            <v>0</v>
          </cell>
          <cell r="E33">
            <v>-356039.67999999999</v>
          </cell>
          <cell r="F33">
            <v>0</v>
          </cell>
        </row>
        <row r="34">
          <cell r="A34" t="str">
            <v>2P74</v>
          </cell>
          <cell r="B34" t="str">
            <v xml:space="preserve">      C2P74  Rozwój MŚP w powiecie gorzowskim</v>
          </cell>
          <cell r="C34">
            <v>-244931.17</v>
          </cell>
          <cell r="D34">
            <v>0</v>
          </cell>
          <cell r="E34">
            <v>-244931.17</v>
          </cell>
          <cell r="F34">
            <v>0</v>
          </cell>
        </row>
        <row r="35">
          <cell r="A35" t="str">
            <v>ejon</v>
          </cell>
          <cell r="B35" t="str">
            <v>*     Rejon 4 Infrastruktury Komunikacyjnej</v>
          </cell>
          <cell r="C35">
            <v>-966862.08</v>
          </cell>
          <cell r="D35">
            <v>0</v>
          </cell>
          <cell r="E35">
            <v>-966862.08</v>
          </cell>
          <cell r="F35">
            <v>0</v>
          </cell>
        </row>
        <row r="36">
          <cell r="A36" t="str">
            <v>ddzi</v>
          </cell>
          <cell r="B36" t="str">
            <v>**    Oddział Zachodni</v>
          </cell>
          <cell r="C36">
            <v>-8418253.7899999991</v>
          </cell>
          <cell r="D36">
            <v>0</v>
          </cell>
          <cell r="E36">
            <v>-8418253.7899999991</v>
          </cell>
          <cell r="F36">
            <v>0</v>
          </cell>
        </row>
        <row r="37">
          <cell r="A37" t="str">
            <v>2K44</v>
          </cell>
          <cell r="B37" t="str">
            <v xml:space="preserve">      C2K44  Barycz</v>
          </cell>
          <cell r="C37">
            <v>-668157.18999999994</v>
          </cell>
          <cell r="D37">
            <v>0</v>
          </cell>
          <cell r="E37">
            <v>-668157.18999999994</v>
          </cell>
          <cell r="F37">
            <v>0</v>
          </cell>
        </row>
        <row r="38">
          <cell r="A38" t="str">
            <v>2K69</v>
          </cell>
          <cell r="B38" t="str">
            <v xml:space="preserve">      C2K69  Sortown. Prażuchy</v>
          </cell>
          <cell r="C38">
            <v>-171275</v>
          </cell>
          <cell r="D38">
            <v>0</v>
          </cell>
          <cell r="E38">
            <v>-171275</v>
          </cell>
          <cell r="F38">
            <v>0</v>
          </cell>
        </row>
        <row r="39">
          <cell r="A39" t="str">
            <v>ejon</v>
          </cell>
          <cell r="B39" t="str">
            <v>*     Rejon 1 Od. Poł.</v>
          </cell>
          <cell r="C39">
            <v>-839432.19</v>
          </cell>
          <cell r="D39">
            <v>0</v>
          </cell>
          <cell r="E39">
            <v>-839432.19</v>
          </cell>
          <cell r="F39">
            <v>0</v>
          </cell>
        </row>
        <row r="40">
          <cell r="A40" t="str">
            <v>2K50</v>
          </cell>
          <cell r="B40" t="str">
            <v xml:space="preserve">      C2K50  Sortownia odpadów Łódź - Lublinek</v>
          </cell>
          <cell r="C40">
            <v>-1480425.01</v>
          </cell>
          <cell r="D40">
            <v>0</v>
          </cell>
          <cell r="E40">
            <v>-1480425.01</v>
          </cell>
          <cell r="F40">
            <v>0</v>
          </cell>
        </row>
        <row r="41">
          <cell r="A41" t="str">
            <v>2K55</v>
          </cell>
          <cell r="B41" t="str">
            <v xml:space="preserve">      C2K55  Budowa obiektu wielofunkcyjnego Tychy</v>
          </cell>
          <cell r="C41">
            <v>-404322.92</v>
          </cell>
          <cell r="D41">
            <v>0</v>
          </cell>
          <cell r="E41">
            <v>-404322.92</v>
          </cell>
          <cell r="F41">
            <v>0</v>
          </cell>
        </row>
        <row r="42">
          <cell r="A42" t="str">
            <v>ejon</v>
          </cell>
          <cell r="B42" t="str">
            <v>*     Rejon 2 Od. Poł.</v>
          </cell>
          <cell r="C42">
            <v>-1884747.93</v>
          </cell>
          <cell r="D42">
            <v>0</v>
          </cell>
          <cell r="E42">
            <v>-1884747.93</v>
          </cell>
          <cell r="F42">
            <v>0</v>
          </cell>
        </row>
        <row r="43">
          <cell r="A43" t="str">
            <v>ddzi</v>
          </cell>
          <cell r="B43" t="str">
            <v>**    Oddział Południowy</v>
          </cell>
          <cell r="C43">
            <v>-2724180.12</v>
          </cell>
          <cell r="D43">
            <v>0</v>
          </cell>
          <cell r="E43">
            <v>-2724180.12</v>
          </cell>
          <cell r="F43">
            <v>0</v>
          </cell>
        </row>
        <row r="44">
          <cell r="A44" t="str">
            <v>2D54</v>
          </cell>
          <cell r="B44" t="str">
            <v xml:space="preserve">      C2D54  A-2 Dąbie-Wartkow</v>
          </cell>
          <cell r="C44">
            <v>-14792137.58</v>
          </cell>
          <cell r="D44">
            <v>0</v>
          </cell>
          <cell r="E44">
            <v>-14792137.58</v>
          </cell>
          <cell r="F44">
            <v>0</v>
          </cell>
        </row>
        <row r="45">
          <cell r="A45" t="str">
            <v>2D55</v>
          </cell>
          <cell r="B45" t="str">
            <v xml:space="preserve">      C2D55  A-2 Wartkowice-Em</v>
          </cell>
          <cell r="C45">
            <v>-18815067.949999999</v>
          </cell>
          <cell r="D45">
            <v>0</v>
          </cell>
          <cell r="E45">
            <v>-18815067.949999999</v>
          </cell>
          <cell r="F45">
            <v>0</v>
          </cell>
        </row>
        <row r="46">
          <cell r="A46" t="str">
            <v>ejon</v>
          </cell>
          <cell r="B46" t="str">
            <v>*     Rejon 1 Oddział Północny IK</v>
          </cell>
          <cell r="C46">
            <v>-33607205.530000001</v>
          </cell>
          <cell r="D46">
            <v>0</v>
          </cell>
          <cell r="E46">
            <v>-33607205.530000001</v>
          </cell>
          <cell r="F46">
            <v>0</v>
          </cell>
        </row>
        <row r="47">
          <cell r="A47" t="str">
            <v>2D47</v>
          </cell>
          <cell r="B47" t="str">
            <v xml:space="preserve">      C2D47  Grabowo-Szczuczyn</v>
          </cell>
          <cell r="C47">
            <v>-1004638.2</v>
          </cell>
          <cell r="D47">
            <v>0</v>
          </cell>
          <cell r="E47">
            <v>-1004638.2</v>
          </cell>
          <cell r="F47">
            <v>0</v>
          </cell>
        </row>
        <row r="48">
          <cell r="A48" t="str">
            <v>ejon</v>
          </cell>
          <cell r="B48" t="str">
            <v>*     Rejon 3 Oddział Północny IK</v>
          </cell>
          <cell r="C48">
            <v>-1004638.2</v>
          </cell>
          <cell r="D48">
            <v>0</v>
          </cell>
          <cell r="E48">
            <v>-1004638.2</v>
          </cell>
          <cell r="F48">
            <v>0</v>
          </cell>
        </row>
        <row r="49">
          <cell r="A49" t="str">
            <v>2D09</v>
          </cell>
          <cell r="B49" t="str">
            <v xml:space="preserve">      C2D09  Sochaczew - Mszczonów</v>
          </cell>
          <cell r="C49">
            <v>-561614.12</v>
          </cell>
          <cell r="D49">
            <v>0</v>
          </cell>
          <cell r="E49">
            <v>-561614.12</v>
          </cell>
          <cell r="F49">
            <v>0</v>
          </cell>
        </row>
        <row r="50">
          <cell r="A50" t="str">
            <v>ejon</v>
          </cell>
          <cell r="B50" t="str">
            <v>*     Rejon 4 Oddział Północny IK</v>
          </cell>
          <cell r="C50">
            <v>-561614.12</v>
          </cell>
          <cell r="D50">
            <v>0</v>
          </cell>
          <cell r="E50">
            <v>-561614.12</v>
          </cell>
          <cell r="F50">
            <v>0</v>
          </cell>
        </row>
        <row r="51">
          <cell r="A51" t="str">
            <v>ddzi</v>
          </cell>
          <cell r="B51" t="str">
            <v>**    Oddział Płn. Infrastruktury Komunik.</v>
          </cell>
          <cell r="C51">
            <v>-35173457.850000001</v>
          </cell>
          <cell r="D51">
            <v>0</v>
          </cell>
          <cell r="E51">
            <v>-35173457.850000001</v>
          </cell>
          <cell r="F51">
            <v>0</v>
          </cell>
        </row>
        <row r="52">
          <cell r="A52" t="str">
            <v>2W23</v>
          </cell>
          <cell r="B52" t="str">
            <v xml:space="preserve">      C2W23  Elim. obr. Skocz</v>
          </cell>
          <cell r="C52">
            <v>1812292.02</v>
          </cell>
          <cell r="D52">
            <v>0</v>
          </cell>
          <cell r="E52">
            <v>1812292.02</v>
          </cell>
          <cell r="F52">
            <v>0</v>
          </cell>
        </row>
        <row r="53">
          <cell r="A53" t="str">
            <v>2S03</v>
          </cell>
          <cell r="B53" t="str">
            <v xml:space="preserve">      C2S03  Centrum Komunikacyjne w Krakowie</v>
          </cell>
          <cell r="C53">
            <v>-1197540.3799999999</v>
          </cell>
          <cell r="D53">
            <v>0</v>
          </cell>
          <cell r="E53">
            <v>-1197540.3799999999</v>
          </cell>
          <cell r="F53">
            <v>0</v>
          </cell>
        </row>
        <row r="54">
          <cell r="A54" t="str">
            <v>2K62</v>
          </cell>
          <cell r="B54" t="str">
            <v xml:space="preserve">      C2K62  Modernizacja drogi Jeleśnia-Granica</v>
          </cell>
          <cell r="C54">
            <v>-342237.77</v>
          </cell>
          <cell r="D54">
            <v>0</v>
          </cell>
          <cell r="E54">
            <v>-342237.77</v>
          </cell>
          <cell r="F54">
            <v>0</v>
          </cell>
        </row>
        <row r="55">
          <cell r="A55" t="str">
            <v>2D25</v>
          </cell>
          <cell r="B55" t="str">
            <v xml:space="preserve">      C2D25  Droga do lotniska w Katowicach</v>
          </cell>
          <cell r="C55">
            <v>-346637.83</v>
          </cell>
          <cell r="D55">
            <v>0</v>
          </cell>
          <cell r="E55">
            <v>-346637.83</v>
          </cell>
          <cell r="F55">
            <v>0</v>
          </cell>
        </row>
        <row r="56">
          <cell r="A56" t="str">
            <v>2D22</v>
          </cell>
          <cell r="B56" t="str">
            <v xml:space="preserve">      C2D22  Skoczów-Ciesz Kon</v>
          </cell>
          <cell r="C56">
            <v>-3624584.05</v>
          </cell>
          <cell r="D56">
            <v>0</v>
          </cell>
          <cell r="E56">
            <v>-3624584.05</v>
          </cell>
          <cell r="F56">
            <v>0</v>
          </cell>
        </row>
        <row r="57">
          <cell r="A57" t="str">
            <v>ejon</v>
          </cell>
          <cell r="B57" t="str">
            <v>*     Rejon 1 OPdIK</v>
          </cell>
          <cell r="C57">
            <v>-3698708.01</v>
          </cell>
          <cell r="D57">
            <v>0</v>
          </cell>
          <cell r="E57">
            <v>-3698708.01</v>
          </cell>
          <cell r="F57">
            <v>0</v>
          </cell>
        </row>
        <row r="58">
          <cell r="A58" t="str">
            <v>ddzi</v>
          </cell>
          <cell r="B58" t="str">
            <v>**    Oddział Płd. Infrastruktury Komunik.</v>
          </cell>
          <cell r="C58">
            <v>-3698708.01</v>
          </cell>
          <cell r="D58">
            <v>0</v>
          </cell>
          <cell r="E58">
            <v>-3698708.01</v>
          </cell>
          <cell r="F58">
            <v>0</v>
          </cell>
        </row>
        <row r="59">
          <cell r="A59" t="str">
            <v>2L09</v>
          </cell>
          <cell r="B59" t="str">
            <v xml:space="preserve">      C2L09  Oczyszcz. Łódź</v>
          </cell>
          <cell r="C59">
            <v>-6527.52</v>
          </cell>
          <cell r="D59">
            <v>0</v>
          </cell>
          <cell r="E59">
            <v>-6527.52</v>
          </cell>
          <cell r="F59">
            <v>0</v>
          </cell>
        </row>
        <row r="60">
          <cell r="A60" t="str">
            <v>2L11</v>
          </cell>
          <cell r="B60" t="str">
            <v xml:space="preserve">      C2L11  Modernizacja oczyszczalni Dębogórze</v>
          </cell>
          <cell r="C60">
            <v>-612567.67000000004</v>
          </cell>
          <cell r="D60">
            <v>0</v>
          </cell>
          <cell r="E60">
            <v>-612567.67000000004</v>
          </cell>
          <cell r="F60">
            <v>0</v>
          </cell>
        </row>
        <row r="61">
          <cell r="A61" t="str">
            <v>ejon</v>
          </cell>
          <cell r="B61" t="str">
            <v>*     Rejon 1 Automatyki i Technologii</v>
          </cell>
          <cell r="C61">
            <v>-619095.18999999994</v>
          </cell>
          <cell r="D61">
            <v>0</v>
          </cell>
          <cell r="E61">
            <v>-619095.18999999994</v>
          </cell>
          <cell r="F61">
            <v>0</v>
          </cell>
        </row>
        <row r="62">
          <cell r="A62" t="str">
            <v>ddzi</v>
          </cell>
          <cell r="B62" t="str">
            <v>**    Oddział Budownictwa Ekologicznego</v>
          </cell>
          <cell r="C62">
            <v>-619095.18999999994</v>
          </cell>
          <cell r="D62">
            <v>0</v>
          </cell>
          <cell r="E62">
            <v>-619095.18999999994</v>
          </cell>
          <cell r="F62">
            <v>0</v>
          </cell>
        </row>
        <row r="63">
          <cell r="A63" t="str">
            <v>YNEK</v>
          </cell>
          <cell r="B63" t="str">
            <v>***   RYNEK KRAJOWY</v>
          </cell>
          <cell r="C63">
            <v>-67805982.920000002</v>
          </cell>
          <cell r="D63">
            <v>0</v>
          </cell>
          <cell r="E63">
            <v>-67805982.920000002</v>
          </cell>
          <cell r="F63">
            <v>0</v>
          </cell>
        </row>
        <row r="64">
          <cell r="A64" t="str">
            <v>ZIAŁ</v>
          </cell>
          <cell r="B64" t="str">
            <v>****  DZIAŁALNOŚĆ PODSTAWOWA (bez Niemiec)</v>
          </cell>
          <cell r="C64">
            <v>-67805982.920000002</v>
          </cell>
          <cell r="D64">
            <v>0</v>
          </cell>
          <cell r="E64">
            <v>-67805982.920000002</v>
          </cell>
          <cell r="F64">
            <v>0</v>
          </cell>
        </row>
        <row r="65">
          <cell r="A65" t="str">
            <v>2500</v>
          </cell>
          <cell r="B65" t="str">
            <v xml:space="preserve">      C2500  CENTRALA (HQ)'</v>
          </cell>
          <cell r="C65">
            <v>214454.16</v>
          </cell>
          <cell r="D65">
            <v>0</v>
          </cell>
          <cell r="E65">
            <v>214454.16</v>
          </cell>
          <cell r="F65">
            <v>0</v>
          </cell>
        </row>
        <row r="66">
          <cell r="A66" t="str">
            <v>ENTR</v>
          </cell>
          <cell r="B66" t="str">
            <v>****  CENTRALA (HQ) + inne '</v>
          </cell>
          <cell r="C66">
            <v>214454.16</v>
          </cell>
          <cell r="D66">
            <v>0</v>
          </cell>
          <cell r="E66">
            <v>214454.16</v>
          </cell>
          <cell r="F66">
            <v>0</v>
          </cell>
        </row>
        <row r="67">
          <cell r="A67" t="str">
            <v>AZEM</v>
          </cell>
          <cell r="B67" t="str">
            <v>***** RAZEM</v>
          </cell>
          <cell r="C67">
            <v>-67591528.760000005</v>
          </cell>
          <cell r="D67">
            <v>0</v>
          </cell>
          <cell r="E67">
            <v>-67591528.760000005</v>
          </cell>
          <cell r="F67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on"/>
      <sheetName val="Suma_A1"/>
      <sheetName val="A1_odc1"/>
      <sheetName val="A1_odc2"/>
      <sheetName val="A1_odc3_e1"/>
      <sheetName val="A1_odc3_e2"/>
      <sheetName val="A1_odc3_e3"/>
      <sheetName val="A1_odc4"/>
      <sheetName val="A1_odc5"/>
      <sheetName val="A1_odc6"/>
      <sheetName val="TOTAL_D_M"/>
      <sheetName val="Raport"/>
      <sheetName val="KO_odc1"/>
      <sheetName val="KO_odc2"/>
      <sheetName val="KO_odc3"/>
      <sheetName val="KO_odc4"/>
      <sheetName val="KO_odc5"/>
      <sheetName val="KO_odc6"/>
      <sheetName val="NSGO"/>
      <sheetName val="Uwagi"/>
      <sheetName val="Wykop"/>
      <sheetName val="Koryto"/>
      <sheetName val="Profil"/>
      <sheetName val="Nasyp"/>
      <sheetName val="Stabilizacja"/>
      <sheetName val="Stabilizacja_Recepta"/>
      <sheetName val="Lamane"/>
      <sheetName val="Nawierzchnia"/>
      <sheetName val="Ukladanie_Masa"/>
      <sheetName val="Recepty"/>
      <sheetName val="Sprzet_07_2006"/>
      <sheetName val="zuzycie paliwa"/>
      <sheetName val="Place"/>
      <sheetName val="izolacja"/>
      <sheetName val="izolacja bez wpustow"/>
      <sheetName val="wpusty z kol"/>
      <sheetName val="KO_odc3_e1_T"/>
      <sheetName val="KO_odc3_e2_T"/>
      <sheetName val="KO_odc3_e3_T"/>
      <sheetName val="Koszty_ogolne_T"/>
    </sheetNames>
    <sheetDataSet>
      <sheetData sheetId="0" refreshError="1">
        <row r="40">
          <cell r="J40">
            <v>3753.8624999999997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czy"/>
      <sheetName val="drog.et.I"/>
      <sheetName val="drog.et.II"/>
      <sheetName val="most"/>
      <sheetName val="wodociąg"/>
      <sheetName val="gaz"/>
      <sheetName val="kanalizacja deszczowa"/>
      <sheetName val="tele."/>
      <sheetName val="elektr."/>
      <sheetName val="Hotmix"/>
      <sheetName val="kostki i podbudowy"/>
      <sheetName val="zjazdy"/>
      <sheetName val="frezowanie"/>
      <sheetName val="wy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tabelle"/>
      <sheetName val="Deckblatt"/>
      <sheetName val="NÖ Nord"/>
      <sheetName val="Hausleiten"/>
      <sheetName val="Laa Thaya"/>
      <sheetName val="Zwettl"/>
      <sheetName val="Hollabrunn"/>
      <sheetName val="Ber.Regie NÖ Nord"/>
      <sheetName val="Mostviertel"/>
      <sheetName val="Loosdorf"/>
      <sheetName val="St.Pölten I"/>
      <sheetName val="St.Pölten II"/>
      <sheetName val="Ber.Regie Mostviertel"/>
      <sheetName val="Wien NÖ Ost"/>
      <sheetName val="Wien III"/>
      <sheetName val="Bruck Leitha"/>
      <sheetName val="Wien I"/>
      <sheetName val="Gerasdorf"/>
      <sheetName val="Wien II"/>
      <sheetName val="Pflasterung"/>
      <sheetName val="Projekte"/>
      <sheetName val="Ber.Regie Wien-NÖ-Ost"/>
      <sheetName val="Industrieviertel"/>
      <sheetName val="L&amp;M 12"/>
      <sheetName val="L&amp;M 13"/>
      <sheetName val="Ebreichsdorf"/>
      <sheetName val="St.Martin"/>
      <sheetName val="Ber.Regie Industrieviertel"/>
      <sheetName val="Sonderbau"/>
      <sheetName val="Sportstätten"/>
      <sheetName val="Sportservice"/>
      <sheetName val="Kanaltechnik"/>
      <sheetName val="Kate München"/>
      <sheetName val="Verteiler"/>
      <sheetName val="Gruppenblatt leer"/>
    </sheetNames>
    <sheetDataSet>
      <sheetData sheetId="0">
        <row r="12">
          <cell r="A12" t="str">
            <v>NÖ NORD - BILLMAIER / PFALZ</v>
          </cell>
        </row>
        <row r="25">
          <cell r="A25" t="str">
            <v>MOSTVIERTEL - ZSIFKOVITS</v>
          </cell>
        </row>
        <row r="36">
          <cell r="A36" t="str">
            <v>INDUSTRIEVIERTEL - WESZELITS / PRATSCHER</v>
          </cell>
        </row>
        <row r="49">
          <cell r="A49" t="str">
            <v>WIEN / NÖ OST - RIEBEL</v>
          </cell>
        </row>
        <row r="68">
          <cell r="A68" t="str">
            <v>SONDERBAU - POYSDORFER</v>
          </cell>
        </row>
        <row r="79">
          <cell r="A79" t="str">
            <v>DIREKTIONSBEREICH ALLGEMEIN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ZO (2)"/>
      <sheetName val="Koszty_ogolne (2)"/>
      <sheetName val="koszty bezpośrednie"/>
      <sheetName val="Instalacje"/>
      <sheetName val="Prefabrykaty"/>
      <sheetName val="BILL"/>
      <sheetName val="TES"/>
      <sheetName val="RZO"/>
      <sheetName val="RZO kons"/>
      <sheetName val="DANE OGÓLNE OBIEKTU"/>
      <sheetName val="Koszty_ogolne"/>
      <sheetName val="Tabela VE 1"/>
      <sheetName val="Tabela VE"/>
      <sheetName val="ryzyko"/>
      <sheetName val="Cj"/>
      <sheetName val="ziemne bilans"/>
      <sheetName val="żelbet"/>
      <sheetName val="mury"/>
      <sheetName val="g-k"/>
      <sheetName val="Płytki gresowe i ceramiczne"/>
      <sheetName val="wykladziny"/>
      <sheetName val="palowanie"/>
      <sheetName val="APO"/>
      <sheetName val="KLINKIER"/>
      <sheetName val="Tab infl"/>
      <sheetName val="NSGO"/>
      <sheetName val="Segmenty Rynku "/>
      <sheetName val="lista wykonawców"/>
    </sheetNames>
    <sheetDataSet>
      <sheetData sheetId="0"/>
      <sheetData sheetId="1"/>
      <sheetData sheetId="2"/>
      <sheetData sheetId="3" refreshError="1"/>
      <sheetData sheetId="4" refreshError="1"/>
      <sheetData sheetId="5">
        <row r="7">
          <cell r="R7">
            <v>1</v>
          </cell>
          <cell r="Z7">
            <v>4.3499999999999996</v>
          </cell>
        </row>
      </sheetData>
      <sheetData sheetId="6" refreshError="1"/>
      <sheetData sheetId="7">
        <row r="89">
          <cell r="F89">
            <v>1.12399</v>
          </cell>
        </row>
      </sheetData>
      <sheetData sheetId="8" refreshError="1"/>
      <sheetData sheetId="9">
        <row r="21">
          <cell r="C21">
            <v>24866.91</v>
          </cell>
        </row>
        <row r="22">
          <cell r="C22">
            <v>24142.63</v>
          </cell>
        </row>
        <row r="23">
          <cell r="C23">
            <v>25278.29</v>
          </cell>
        </row>
        <row r="24">
          <cell r="C24">
            <v>25914.21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>
        <row r="4">
          <cell r="E4">
            <v>130</v>
          </cell>
        </row>
        <row r="5">
          <cell r="E5">
            <v>35</v>
          </cell>
        </row>
        <row r="7">
          <cell r="E7">
            <v>127.2</v>
          </cell>
        </row>
        <row r="9">
          <cell r="E9">
            <v>21</v>
          </cell>
        </row>
        <row r="10">
          <cell r="E10">
            <v>21</v>
          </cell>
        </row>
        <row r="11">
          <cell r="E11">
            <v>9.5</v>
          </cell>
        </row>
        <row r="12">
          <cell r="E12">
            <v>11</v>
          </cell>
        </row>
        <row r="14">
          <cell r="E14">
            <v>20.5</v>
          </cell>
        </row>
        <row r="15">
          <cell r="E15">
            <v>21</v>
          </cell>
        </row>
        <row r="16">
          <cell r="E16">
            <v>1.5</v>
          </cell>
        </row>
        <row r="17">
          <cell r="E17">
            <v>20.25</v>
          </cell>
        </row>
        <row r="18">
          <cell r="E18">
            <v>19.5</v>
          </cell>
        </row>
        <row r="19">
          <cell r="E19">
            <v>18.75</v>
          </cell>
        </row>
        <row r="20">
          <cell r="E20">
            <v>18</v>
          </cell>
        </row>
        <row r="21">
          <cell r="E21">
            <v>1.45</v>
          </cell>
        </row>
        <row r="26">
          <cell r="E26">
            <v>21.75</v>
          </cell>
        </row>
        <row r="27">
          <cell r="E27">
            <v>26</v>
          </cell>
        </row>
        <row r="28">
          <cell r="E28">
            <v>23.25</v>
          </cell>
        </row>
        <row r="29">
          <cell r="E29">
            <v>24</v>
          </cell>
        </row>
        <row r="30">
          <cell r="E30">
            <v>32</v>
          </cell>
        </row>
        <row r="31">
          <cell r="E31">
            <v>36</v>
          </cell>
        </row>
        <row r="32">
          <cell r="E32">
            <v>26.25</v>
          </cell>
        </row>
        <row r="33">
          <cell r="E33">
            <v>27</v>
          </cell>
        </row>
        <row r="34">
          <cell r="E34">
            <v>66</v>
          </cell>
        </row>
        <row r="35">
          <cell r="E35">
            <v>15</v>
          </cell>
        </row>
        <row r="36">
          <cell r="E36">
            <v>15</v>
          </cell>
        </row>
        <row r="38">
          <cell r="E38">
            <v>120</v>
          </cell>
        </row>
        <row r="39">
          <cell r="E39">
            <v>113.4</v>
          </cell>
        </row>
        <row r="40">
          <cell r="E40">
            <v>109</v>
          </cell>
        </row>
        <row r="41">
          <cell r="E41">
            <v>98</v>
          </cell>
        </row>
        <row r="42">
          <cell r="E42">
            <v>93.6</v>
          </cell>
        </row>
        <row r="43">
          <cell r="E43">
            <v>100.75</v>
          </cell>
        </row>
        <row r="44">
          <cell r="E44">
            <v>94.6</v>
          </cell>
        </row>
        <row r="45">
          <cell r="E45">
            <v>92.8</v>
          </cell>
        </row>
        <row r="46">
          <cell r="E46">
            <v>91</v>
          </cell>
        </row>
        <row r="47">
          <cell r="E47">
            <v>89.2</v>
          </cell>
        </row>
        <row r="48">
          <cell r="E48">
            <v>86.5</v>
          </cell>
        </row>
        <row r="49">
          <cell r="E49">
            <v>84.7</v>
          </cell>
        </row>
        <row r="51">
          <cell r="E51">
            <v>9.31</v>
          </cell>
        </row>
        <row r="52">
          <cell r="E52">
            <v>8.8000000000000007</v>
          </cell>
        </row>
        <row r="53">
          <cell r="E53">
            <v>6</v>
          </cell>
        </row>
        <row r="54">
          <cell r="E54">
            <v>15.43</v>
          </cell>
        </row>
        <row r="55">
          <cell r="E55">
            <v>1.67</v>
          </cell>
        </row>
        <row r="56">
          <cell r="E56">
            <v>3</v>
          </cell>
        </row>
        <row r="57">
          <cell r="E57">
            <v>3.12</v>
          </cell>
        </row>
        <row r="58">
          <cell r="E58">
            <v>56</v>
          </cell>
        </row>
        <row r="59">
          <cell r="E59">
            <v>180</v>
          </cell>
        </row>
        <row r="60">
          <cell r="E60">
            <v>56.57</v>
          </cell>
        </row>
        <row r="61">
          <cell r="E61">
            <v>62.1</v>
          </cell>
        </row>
        <row r="62">
          <cell r="E62">
            <v>31.67</v>
          </cell>
        </row>
        <row r="63">
          <cell r="E63">
            <v>50.9</v>
          </cell>
        </row>
        <row r="64">
          <cell r="E64">
            <v>56.75</v>
          </cell>
        </row>
        <row r="65">
          <cell r="E65">
            <v>5.69</v>
          </cell>
        </row>
        <row r="66">
          <cell r="E66">
            <v>5</v>
          </cell>
        </row>
        <row r="67">
          <cell r="E67">
            <v>44.8</v>
          </cell>
        </row>
        <row r="68">
          <cell r="E68">
            <v>13</v>
          </cell>
        </row>
        <row r="69">
          <cell r="E69">
            <v>7</v>
          </cell>
        </row>
        <row r="70">
          <cell r="E70">
            <v>10.9</v>
          </cell>
        </row>
        <row r="71">
          <cell r="E71">
            <v>33</v>
          </cell>
        </row>
        <row r="73">
          <cell r="E73">
            <v>40</v>
          </cell>
        </row>
        <row r="74">
          <cell r="E74">
            <v>40</v>
          </cell>
        </row>
        <row r="75">
          <cell r="E75">
            <v>45</v>
          </cell>
        </row>
        <row r="76">
          <cell r="E76">
            <v>15</v>
          </cell>
        </row>
        <row r="77">
          <cell r="E77">
            <v>54.94</v>
          </cell>
        </row>
        <row r="78">
          <cell r="E78">
            <v>80.16</v>
          </cell>
        </row>
        <row r="79">
          <cell r="E79">
            <v>23</v>
          </cell>
        </row>
        <row r="81">
          <cell r="E81">
            <v>90</v>
          </cell>
        </row>
        <row r="82">
          <cell r="E82">
            <v>132</v>
          </cell>
        </row>
        <row r="83">
          <cell r="E83">
            <v>135</v>
          </cell>
        </row>
        <row r="84">
          <cell r="E84">
            <v>252.3</v>
          </cell>
        </row>
        <row r="85">
          <cell r="E85">
            <v>145</v>
          </cell>
        </row>
        <row r="86">
          <cell r="E86">
            <v>235</v>
          </cell>
        </row>
        <row r="87">
          <cell r="E87">
            <v>250</v>
          </cell>
        </row>
        <row r="88">
          <cell r="E88">
            <v>44.5</v>
          </cell>
        </row>
        <row r="89">
          <cell r="E89">
            <v>25.83</v>
          </cell>
        </row>
        <row r="90">
          <cell r="E90">
            <v>6.56</v>
          </cell>
        </row>
        <row r="91">
          <cell r="E91">
            <v>9.4700000000000006</v>
          </cell>
        </row>
        <row r="92">
          <cell r="E92">
            <v>21.52</v>
          </cell>
        </row>
        <row r="93">
          <cell r="E93">
            <v>5.64</v>
          </cell>
        </row>
        <row r="94">
          <cell r="E94">
            <v>10.95</v>
          </cell>
        </row>
        <row r="95">
          <cell r="E95">
            <v>23</v>
          </cell>
        </row>
        <row r="96">
          <cell r="E96">
            <v>34.5</v>
          </cell>
        </row>
        <row r="97">
          <cell r="E97">
            <v>46</v>
          </cell>
        </row>
        <row r="98">
          <cell r="E98">
            <v>69</v>
          </cell>
        </row>
        <row r="99">
          <cell r="E99">
            <v>11.75</v>
          </cell>
        </row>
        <row r="100">
          <cell r="E100">
            <v>27.97</v>
          </cell>
        </row>
        <row r="101">
          <cell r="E101">
            <v>30.15</v>
          </cell>
        </row>
        <row r="103">
          <cell r="E103">
            <v>48.5</v>
          </cell>
        </row>
        <row r="104">
          <cell r="E104">
            <v>50</v>
          </cell>
        </row>
        <row r="105">
          <cell r="E105">
            <v>5</v>
          </cell>
        </row>
        <row r="107">
          <cell r="E107">
            <v>90</v>
          </cell>
        </row>
        <row r="108">
          <cell r="E108">
            <v>60</v>
          </cell>
        </row>
        <row r="109">
          <cell r="E109">
            <v>285</v>
          </cell>
        </row>
        <row r="110">
          <cell r="E110">
            <v>120</v>
          </cell>
        </row>
        <row r="111">
          <cell r="E111">
            <v>120</v>
          </cell>
        </row>
        <row r="112">
          <cell r="E112">
            <v>45</v>
          </cell>
        </row>
        <row r="113">
          <cell r="E113">
            <v>60</v>
          </cell>
        </row>
        <row r="114">
          <cell r="E114">
            <v>60</v>
          </cell>
        </row>
        <row r="115">
          <cell r="E115">
            <v>262</v>
          </cell>
        </row>
        <row r="116">
          <cell r="E116">
            <v>265</v>
          </cell>
        </row>
        <row r="117">
          <cell r="E117">
            <v>450</v>
          </cell>
        </row>
        <row r="118">
          <cell r="E118">
            <v>550</v>
          </cell>
        </row>
        <row r="121">
          <cell r="E121">
            <v>13</v>
          </cell>
        </row>
        <row r="122">
          <cell r="E122">
            <v>15</v>
          </cell>
        </row>
        <row r="123">
          <cell r="E123">
            <v>12</v>
          </cell>
        </row>
        <row r="124">
          <cell r="E124">
            <v>15</v>
          </cell>
        </row>
        <row r="125">
          <cell r="E125">
            <v>12</v>
          </cell>
        </row>
        <row r="126">
          <cell r="E126">
            <v>37</v>
          </cell>
        </row>
        <row r="127">
          <cell r="E127">
            <v>10</v>
          </cell>
        </row>
        <row r="130">
          <cell r="E130">
            <v>13.5</v>
          </cell>
        </row>
        <row r="131">
          <cell r="E131">
            <v>46</v>
          </cell>
        </row>
        <row r="132">
          <cell r="E132">
            <v>6</v>
          </cell>
        </row>
        <row r="133">
          <cell r="E133">
            <v>3</v>
          </cell>
        </row>
        <row r="134">
          <cell r="E134">
            <v>27.75</v>
          </cell>
        </row>
        <row r="137">
          <cell r="E137">
            <v>6780</v>
          </cell>
        </row>
        <row r="138">
          <cell r="E138">
            <v>6780</v>
          </cell>
        </row>
        <row r="139">
          <cell r="E139">
            <v>600</v>
          </cell>
        </row>
        <row r="140">
          <cell r="E140">
            <v>22</v>
          </cell>
        </row>
        <row r="141">
          <cell r="E141">
            <v>400</v>
          </cell>
        </row>
        <row r="142">
          <cell r="E142">
            <v>500</v>
          </cell>
        </row>
        <row r="143">
          <cell r="E143">
            <v>29</v>
          </cell>
        </row>
        <row r="144">
          <cell r="E144">
            <v>20</v>
          </cell>
        </row>
        <row r="145">
          <cell r="E145">
            <v>196.64</v>
          </cell>
        </row>
        <row r="146">
          <cell r="E146">
            <v>3</v>
          </cell>
        </row>
        <row r="147">
          <cell r="E147">
            <v>71.400000000000006</v>
          </cell>
        </row>
      </sheetData>
      <sheetData sheetId="15" refreshError="1"/>
      <sheetData sheetId="16">
        <row r="3">
          <cell r="E3">
            <v>35</v>
          </cell>
        </row>
        <row r="30">
          <cell r="AM30">
            <v>586.03</v>
          </cell>
        </row>
        <row r="32">
          <cell r="AM32">
            <v>439.6</v>
          </cell>
        </row>
        <row r="33">
          <cell r="AM33">
            <v>639.65</v>
          </cell>
        </row>
        <row r="65">
          <cell r="AM65">
            <v>643.98</v>
          </cell>
        </row>
        <row r="67">
          <cell r="AM67">
            <v>655.01</v>
          </cell>
        </row>
        <row r="72">
          <cell r="AM72">
            <v>688.01</v>
          </cell>
        </row>
        <row r="73">
          <cell r="AM73">
            <v>668.01</v>
          </cell>
        </row>
        <row r="74">
          <cell r="AM74">
            <v>516.32000000000005</v>
          </cell>
        </row>
        <row r="75">
          <cell r="AM75">
            <v>610.12</v>
          </cell>
        </row>
        <row r="76">
          <cell r="AM76">
            <v>1097.3399999999999</v>
          </cell>
        </row>
        <row r="78">
          <cell r="AM78">
            <v>496.27</v>
          </cell>
        </row>
        <row r="80">
          <cell r="AM80">
            <v>493.99</v>
          </cell>
        </row>
        <row r="82">
          <cell r="AM82">
            <v>610.12</v>
          </cell>
        </row>
        <row r="91">
          <cell r="AM91">
            <v>1188.6600000000001</v>
          </cell>
        </row>
        <row r="96">
          <cell r="AM96">
            <v>870.88</v>
          </cell>
        </row>
        <row r="101">
          <cell r="AM101">
            <v>1123.8800000000001</v>
          </cell>
        </row>
        <row r="106">
          <cell r="AM106">
            <v>1102</v>
          </cell>
        </row>
        <row r="137">
          <cell r="AM137">
            <v>1141.5899999999999</v>
          </cell>
        </row>
        <row r="154">
          <cell r="AM154">
            <v>1014.71</v>
          </cell>
        </row>
        <row r="155">
          <cell r="AM155">
            <v>1250.68</v>
          </cell>
        </row>
        <row r="185">
          <cell r="AM185">
            <v>838.65</v>
          </cell>
        </row>
        <row r="187">
          <cell r="AM187">
            <v>1029.72</v>
          </cell>
        </row>
        <row r="235">
          <cell r="AM235">
            <v>863.68</v>
          </cell>
        </row>
        <row r="257">
          <cell r="AM257">
            <v>932.49</v>
          </cell>
        </row>
        <row r="334">
          <cell r="AM334">
            <v>1031.45</v>
          </cell>
        </row>
        <row r="336">
          <cell r="AM336">
            <v>1040.71</v>
          </cell>
        </row>
        <row r="348">
          <cell r="AM348">
            <v>1183.17</v>
          </cell>
        </row>
        <row r="349">
          <cell r="AM349">
            <v>1212.96</v>
          </cell>
        </row>
        <row r="361">
          <cell r="AM361">
            <v>1586.49</v>
          </cell>
        </row>
        <row r="366">
          <cell r="AM366">
            <v>1550.1</v>
          </cell>
        </row>
        <row r="401">
          <cell r="AM401">
            <v>274.60000000000002</v>
          </cell>
        </row>
        <row r="443">
          <cell r="AK443">
            <v>3.05</v>
          </cell>
        </row>
      </sheetData>
      <sheetData sheetId="17">
        <row r="7">
          <cell r="M7">
            <v>117.65</v>
          </cell>
        </row>
        <row r="10">
          <cell r="M10">
            <v>74.52</v>
          </cell>
        </row>
        <row r="13">
          <cell r="M13">
            <v>85.19</v>
          </cell>
        </row>
        <row r="16">
          <cell r="M16">
            <v>59.82</v>
          </cell>
        </row>
        <row r="19">
          <cell r="M19">
            <v>47.25</v>
          </cell>
        </row>
        <row r="22">
          <cell r="M22">
            <v>85.59</v>
          </cell>
        </row>
        <row r="25">
          <cell r="M25">
            <v>74.64</v>
          </cell>
        </row>
        <row r="28">
          <cell r="M28">
            <v>81.680000000000007</v>
          </cell>
        </row>
        <row r="31">
          <cell r="M31">
            <v>58.39</v>
          </cell>
        </row>
        <row r="34">
          <cell r="M34">
            <v>51.91</v>
          </cell>
        </row>
        <row r="46">
          <cell r="M46">
            <v>30.1</v>
          </cell>
        </row>
        <row r="49">
          <cell r="M49">
            <v>29.05</v>
          </cell>
        </row>
        <row r="52">
          <cell r="M52">
            <v>31.15</v>
          </cell>
        </row>
        <row r="55">
          <cell r="M55">
            <v>30.1</v>
          </cell>
        </row>
        <row r="58">
          <cell r="M58">
            <v>29.05</v>
          </cell>
        </row>
        <row r="61">
          <cell r="M61">
            <v>26.9</v>
          </cell>
        </row>
        <row r="64">
          <cell r="M64">
            <v>25.9</v>
          </cell>
        </row>
        <row r="67">
          <cell r="M67">
            <v>19.940000000000001</v>
          </cell>
        </row>
        <row r="70">
          <cell r="M70">
            <v>16.2</v>
          </cell>
        </row>
        <row r="73">
          <cell r="M73">
            <v>28</v>
          </cell>
        </row>
        <row r="76">
          <cell r="M76">
            <v>21.6</v>
          </cell>
        </row>
        <row r="79">
          <cell r="M79">
            <v>23.49</v>
          </cell>
        </row>
        <row r="82">
          <cell r="M82">
            <v>26.64</v>
          </cell>
        </row>
        <row r="85">
          <cell r="M85">
            <v>53.94</v>
          </cell>
        </row>
        <row r="88">
          <cell r="M88">
            <v>17.920000000000002</v>
          </cell>
        </row>
        <row r="91">
          <cell r="M91">
            <v>16.87</v>
          </cell>
        </row>
        <row r="94">
          <cell r="M94">
            <v>718.9</v>
          </cell>
        </row>
        <row r="107">
          <cell r="M107">
            <v>213.44</v>
          </cell>
        </row>
        <row r="110">
          <cell r="M110">
            <v>140.22999999999999</v>
          </cell>
        </row>
        <row r="113">
          <cell r="M113">
            <v>88.61</v>
          </cell>
        </row>
        <row r="116">
          <cell r="M116">
            <v>56.85</v>
          </cell>
        </row>
        <row r="119">
          <cell r="M119">
            <v>64.260000000000005</v>
          </cell>
        </row>
        <row r="122">
          <cell r="M122">
            <v>491.22</v>
          </cell>
        </row>
        <row r="125">
          <cell r="M125">
            <v>21.59</v>
          </cell>
        </row>
        <row r="144">
          <cell r="M144">
            <v>13.57</v>
          </cell>
        </row>
        <row r="147">
          <cell r="M147">
            <v>77.53</v>
          </cell>
        </row>
        <row r="150">
          <cell r="M150">
            <v>44.04</v>
          </cell>
        </row>
        <row r="153">
          <cell r="M153">
            <v>89.22</v>
          </cell>
        </row>
        <row r="156">
          <cell r="M156">
            <v>20.239999999999998</v>
          </cell>
        </row>
        <row r="159">
          <cell r="M159">
            <v>85.32</v>
          </cell>
        </row>
        <row r="162">
          <cell r="M162">
            <v>95.26</v>
          </cell>
        </row>
        <row r="165">
          <cell r="M165">
            <v>52.23</v>
          </cell>
        </row>
        <row r="168">
          <cell r="M168">
            <v>58.72</v>
          </cell>
        </row>
        <row r="171">
          <cell r="M171">
            <v>52.26</v>
          </cell>
        </row>
        <row r="174">
          <cell r="M174">
            <v>39.4</v>
          </cell>
        </row>
        <row r="177">
          <cell r="M177">
            <v>61.24</v>
          </cell>
        </row>
        <row r="180">
          <cell r="M180">
            <v>41.66</v>
          </cell>
        </row>
        <row r="183">
          <cell r="M183">
            <v>87.34</v>
          </cell>
        </row>
        <row r="186">
          <cell r="M186">
            <v>47.34</v>
          </cell>
        </row>
        <row r="189">
          <cell r="M189">
            <v>78.97</v>
          </cell>
        </row>
        <row r="192">
          <cell r="M192">
            <v>66.75</v>
          </cell>
        </row>
        <row r="202">
          <cell r="M202">
            <v>98.07</v>
          </cell>
        </row>
        <row r="205">
          <cell r="M205">
            <v>88.87</v>
          </cell>
        </row>
        <row r="208">
          <cell r="M208">
            <v>46.15</v>
          </cell>
        </row>
      </sheetData>
      <sheetData sheetId="18">
        <row r="6">
          <cell r="L6">
            <v>84.16</v>
          </cell>
        </row>
        <row r="14">
          <cell r="L14">
            <v>86.64</v>
          </cell>
        </row>
        <row r="17">
          <cell r="L17">
            <v>76.39</v>
          </cell>
        </row>
        <row r="22">
          <cell r="X22">
            <v>14.66</v>
          </cell>
        </row>
        <row r="33">
          <cell r="X33">
            <v>16.18</v>
          </cell>
        </row>
      </sheetData>
      <sheetData sheetId="19">
        <row r="12">
          <cell r="G12">
            <v>60.89</v>
          </cell>
        </row>
        <row r="63">
          <cell r="G63">
            <v>62.18</v>
          </cell>
        </row>
        <row r="131">
          <cell r="G131">
            <v>19.78</v>
          </cell>
        </row>
      </sheetData>
      <sheetData sheetId="20">
        <row r="4">
          <cell r="M4">
            <v>76.900000000000006</v>
          </cell>
        </row>
        <row r="5">
          <cell r="M5">
            <v>137.37</v>
          </cell>
        </row>
      </sheetData>
      <sheetData sheetId="21"/>
      <sheetData sheetId="22">
        <row r="68">
          <cell r="B68">
            <v>2.2573799999999999</v>
          </cell>
        </row>
        <row r="69">
          <cell r="B69">
            <v>1.12399</v>
          </cell>
        </row>
        <row r="70">
          <cell r="B70">
            <v>2.2573799999999999</v>
          </cell>
        </row>
      </sheetData>
      <sheetData sheetId="23">
        <row r="7">
          <cell r="H7">
            <v>280.08999999999997</v>
          </cell>
        </row>
        <row r="12">
          <cell r="H12">
            <v>436.51</v>
          </cell>
        </row>
        <row r="17">
          <cell r="H17">
            <v>100.82</v>
          </cell>
        </row>
      </sheetData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ES"/>
      <sheetName val="wymagania ogólne"/>
      <sheetName val="drogi"/>
      <sheetName val="kolizje 220V"/>
      <sheetName val="oświetl. węzła Gryźliny"/>
      <sheetName val="oświetlenie węzła Stawiguda"/>
      <sheetName val="kolizje SN i NN"/>
      <sheetName val="kolizje gaz śc."/>
      <sheetName val="kolizja gaz wc."/>
      <sheetName val="bud. kanalizacji deszczowej"/>
      <sheetName val="kolizje sanitarne"/>
      <sheetName val="kolizje teletech."/>
      <sheetName val="przepusty"/>
      <sheetName val="obiekt nr 2"/>
      <sheetName val="obiekt nr 3  i 3A"/>
      <sheetName val="obiekt nr 4"/>
      <sheetName val="obiekt nr 7"/>
      <sheetName val="obiekt nr 7A"/>
      <sheetName val="obiekt nr 8"/>
      <sheetName val="obiekt nr 8A"/>
      <sheetName val="obiekt nr 9"/>
      <sheetName val="obiekt nr 9A"/>
      <sheetName val="PG-1"/>
      <sheetName val="PG-5"/>
      <sheetName val="PG-12"/>
      <sheetName val="PG-14"/>
      <sheetName val="PG-15"/>
      <sheetName val="WA-4"/>
      <sheetName val="WD-3"/>
      <sheetName val="WD-13"/>
      <sheetName val="WD-16"/>
      <sheetName val="OBIEKT W DOROTOWIE"/>
      <sheetName val="zestawienie-materialyrobocizna"/>
      <sheetName val="ilośc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74">
          <cell r="B74">
            <v>2105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3">
          <cell r="B3">
            <v>2.1800000000000002</v>
          </cell>
          <cell r="C3">
            <v>0.65</v>
          </cell>
        </row>
        <row r="6">
          <cell r="B6">
            <v>320</v>
          </cell>
        </row>
        <row r="7">
          <cell r="C7">
            <v>100</v>
          </cell>
        </row>
        <row r="8">
          <cell r="C8">
            <v>85</v>
          </cell>
        </row>
        <row r="9">
          <cell r="B9">
            <v>185</v>
          </cell>
          <cell r="C9">
            <v>85</v>
          </cell>
        </row>
        <row r="10">
          <cell r="B10">
            <v>1678050</v>
          </cell>
        </row>
        <row r="11">
          <cell r="B11">
            <v>36</v>
          </cell>
        </row>
        <row r="12">
          <cell r="B12">
            <v>15</v>
          </cell>
        </row>
        <row r="13">
          <cell r="B13">
            <v>15</v>
          </cell>
        </row>
      </sheetData>
      <sheetData sheetId="3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B63"/>
      <sheetName val="B84"/>
      <sheetName val="B19"/>
      <sheetName val="B94"/>
      <sheetName val="B81"/>
      <sheetName val="BY8"/>
      <sheetName val="B67"/>
      <sheetName val="B67100%"/>
      <sheetName val="REJON5"/>
      <sheetName val="KOD Budowy"/>
      <sheetName val="B67100_"/>
      <sheetName val="RZO 2"/>
      <sheetName val="RZO 1"/>
      <sheetName val="BEZPOSREDNIE"/>
      <sheetName val="Bezpośrednie"/>
      <sheetName val="POSREDNIE"/>
      <sheetName val="Pośrednie"/>
      <sheetName val="copregen 2"/>
      <sheetName val="Copregen 1"/>
      <sheetName val="PAS 2"/>
      <sheetName val="PAS"/>
      <sheetName val="APO 2"/>
      <sheetName val="APO_POROWNAWCZE"/>
      <sheetName val="APO Porównawcze"/>
      <sheetName val="Legenda"/>
      <sheetName val="Rapor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A5" t="str">
            <v>NUMERO</v>
          </cell>
          <cell r="B5" t="str">
            <v>PAS</v>
          </cell>
        </row>
        <row r="6">
          <cell r="A6">
            <v>1</v>
          </cell>
          <cell r="B6">
            <v>0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A5">
            <v>0</v>
          </cell>
        </row>
      </sheetData>
      <sheetData sheetId="31"/>
      <sheetData sheetId="32"/>
      <sheetData sheetId="33"/>
      <sheetData sheetId="34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KOD Budow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C5" t="str">
            <v>NUMERO</v>
          </cell>
        </row>
        <row r="6">
          <cell r="C6">
            <v>4</v>
          </cell>
        </row>
      </sheetData>
      <sheetData sheetId="8"/>
      <sheetData sheetId="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KOD Budow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C5" t="str">
            <v>NUMERO</v>
          </cell>
        </row>
        <row r="6">
          <cell r="C6">
            <v>4</v>
          </cell>
        </row>
      </sheetData>
      <sheetData sheetId="8"/>
      <sheetData sheetId="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ZK"/>
      <sheetName val="1.Wymagania ogólne"/>
      <sheetName val="2.S5-etap I"/>
      <sheetName val="Bariery"/>
      <sheetName val="3.Węzły-etap I"/>
      <sheetName val="4.Drogi poprzeczne-etap I"/>
      <sheetName val="5.Drogi wewnętrzne-etap I"/>
      <sheetName val="6.MOPI"/>
      <sheetName val="7.MOPIII Wykonawca"/>
      <sheetName val="8.MOP WC"/>
      <sheetName val="9.Urzadzenia infr. techn."/>
      <sheetName val="10.ZBIORNIKI"/>
      <sheetName val="11. WD1"/>
      <sheetName val="12. WD2"/>
      <sheetName val="13. MS3"/>
      <sheetName val="14. WD4"/>
      <sheetName val="15. PZD21"/>
      <sheetName val="16. WS5"/>
      <sheetName val="17. KP6"/>
      <sheetName val="18. WD7"/>
      <sheetName val="19. WD8"/>
      <sheetName val="20. WS9"/>
      <sheetName val="21. WD10"/>
      <sheetName val="22. PPR20"/>
      <sheetName val="23. WS11 "/>
      <sheetName val="24. WS12"/>
      <sheetName val="25. WS13"/>
      <sheetName val="26. WS14"/>
      <sheetName val="27.PRZEPUSTY"/>
      <sheetName val="MOSTY"/>
      <sheetName val="beton"/>
      <sheetName val="CENY"/>
      <sheetName val="MOST CEN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4">
          <cell r="D4">
            <v>45</v>
          </cell>
        </row>
        <row r="12">
          <cell r="K12">
            <v>1.8974999999999997</v>
          </cell>
        </row>
        <row r="13">
          <cell r="K13">
            <v>1.65</v>
          </cell>
        </row>
        <row r="14">
          <cell r="K14">
            <v>2.4749999999999996</v>
          </cell>
        </row>
        <row r="15">
          <cell r="K15">
            <v>2.4749999999999996</v>
          </cell>
        </row>
        <row r="16">
          <cell r="K16">
            <v>2.4749999999999996</v>
          </cell>
        </row>
        <row r="17">
          <cell r="K17">
            <v>3.0524999999999998</v>
          </cell>
        </row>
        <row r="18">
          <cell r="K18">
            <v>1.9799999999999998</v>
          </cell>
        </row>
        <row r="19">
          <cell r="K19">
            <v>3.3</v>
          </cell>
        </row>
        <row r="32">
          <cell r="E32">
            <v>233.19874999999996</v>
          </cell>
        </row>
        <row r="33">
          <cell r="E33">
            <v>233.19874999999996</v>
          </cell>
        </row>
        <row r="34">
          <cell r="E34">
            <v>246.83124999999998</v>
          </cell>
        </row>
        <row r="35">
          <cell r="E35">
            <v>246.83124999999998</v>
          </cell>
        </row>
        <row r="36">
          <cell r="E36">
            <v>373.41874999999999</v>
          </cell>
        </row>
        <row r="37">
          <cell r="E37">
            <v>296.49249999999995</v>
          </cell>
        </row>
        <row r="38">
          <cell r="E38">
            <v>373.41874999999999</v>
          </cell>
        </row>
        <row r="39">
          <cell r="E39">
            <v>380.23499999999996</v>
          </cell>
        </row>
        <row r="40">
          <cell r="E40">
            <v>380.23499999999996</v>
          </cell>
        </row>
        <row r="41">
          <cell r="E41">
            <v>388.02499999999998</v>
          </cell>
        </row>
        <row r="42">
          <cell r="E42">
            <v>407.49999999999994</v>
          </cell>
        </row>
      </sheetData>
      <sheetData sheetId="31">
        <row r="228">
          <cell r="F228">
            <v>16</v>
          </cell>
        </row>
        <row r="230">
          <cell r="F230">
            <v>36</v>
          </cell>
        </row>
      </sheetData>
      <sheetData sheetId="3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.WYDRUK TER"/>
      <sheetName val="00.WYDRUK OSTATECZNY"/>
      <sheetName val="01.WYDRUK ZBIORCZE"/>
      <sheetName val="02.kalk DROGI"/>
      <sheetName val="03.kalk. BRANŻE"/>
      <sheetName val="04.przed. DROGI"/>
      <sheetName val="ZPR"/>
      <sheetName val="Koszty_ogolne"/>
      <sheetName val="RZO"/>
      <sheetName val="Nawierzchnie"/>
      <sheetName val="Układanie"/>
      <sheetName val="Recepty"/>
      <sheetName val="brukarka"/>
      <sheetName val="materiały"/>
      <sheetName val="kruszywa"/>
      <sheetName val="Mieszanki"/>
      <sheetName val="rozbiórka"/>
      <sheetName val="humus"/>
      <sheetName val="Wykop"/>
      <sheetName val="Nasyp"/>
      <sheetName val="Profilowanie"/>
      <sheetName val="Lamane"/>
      <sheetName val="wykop z trans na nasyp"/>
      <sheetName val="cennik sprzętu  (2)"/>
      <sheetName val="płace (2)"/>
      <sheetName val="kalk naw bet"/>
      <sheetName val="Ukł podb bet"/>
      <sheetName val="FIRMY"/>
      <sheetName val="ziem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F1">
            <v>4.17</v>
          </cell>
        </row>
        <row r="12">
          <cell r="F12">
            <v>164.35</v>
          </cell>
        </row>
        <row r="21">
          <cell r="F21">
            <v>175.75</v>
          </cell>
        </row>
        <row r="38">
          <cell r="F38">
            <v>121.8128</v>
          </cell>
        </row>
        <row r="51">
          <cell r="F51">
            <v>24.32</v>
          </cell>
        </row>
        <row r="59">
          <cell r="F59">
            <v>17.479999999999997</v>
          </cell>
        </row>
        <row r="67">
          <cell r="F67">
            <v>8.0655000000000001</v>
          </cell>
        </row>
        <row r="75">
          <cell r="F75">
            <v>13.774999999999999</v>
          </cell>
        </row>
        <row r="145">
          <cell r="F145">
            <v>64.125</v>
          </cell>
        </row>
        <row r="154">
          <cell r="F154">
            <v>115.425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iadukt"/>
      <sheetName val="Odwodnienie"/>
      <sheetName val="Zelbet"/>
      <sheetName val="KCO"/>
      <sheetName val="KP"/>
      <sheetName val="Profilowanie"/>
      <sheetName val="Podsypki"/>
    </sheetNames>
    <sheetDataSet>
      <sheetData sheetId="0"/>
      <sheetData sheetId="1"/>
      <sheetData sheetId="2" refreshError="1">
        <row r="36">
          <cell r="E36">
            <v>15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fQ"/>
      <sheetName val="CASH_FLOW"/>
      <sheetName val="KCO"/>
      <sheetName val="KCO (2)"/>
      <sheetName val="RAPORT"/>
      <sheetName val="KP_BX"/>
      <sheetName val="Zelbet"/>
      <sheetName val="Improvement"/>
      <sheetName val="Humus"/>
      <sheetName val="Koryto"/>
      <sheetName val="R.bit"/>
      <sheetName val="R.bet"/>
      <sheetName val="Wykop_wierc"/>
      <sheetName val="Pale_CFA"/>
      <sheetName val="Rury_obs"/>
      <sheetName val="Profilowanie"/>
      <sheetName val="Podsypki"/>
      <sheetName val="Podbudowy"/>
      <sheetName val="Frezowanie"/>
      <sheetName val="Roz_bit"/>
      <sheetName val="Roz_pod"/>
      <sheetName val="Skropienie"/>
      <sheetName val="Concrete_Pavement"/>
      <sheetName val="Pavement_I"/>
      <sheetName val="Base_course_Asphalt"/>
      <sheetName val="Binder"/>
      <sheetName val="Scieralna"/>
      <sheetName val="Kostka"/>
      <sheetName val="Kraweznik"/>
      <sheetName val="Deiterman"/>
      <sheetName val="Ścieki"/>
      <sheetName val="Schody"/>
      <sheetName val="Geowlok"/>
      <sheetName val="Geokr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I"/>
      <sheetName val="WD1"/>
      <sheetName val=" WD2"/>
      <sheetName val=" P1"/>
      <sheetName val="WD3"/>
      <sheetName val="PE1"/>
      <sheetName val="P3"/>
      <sheetName val="PG1"/>
      <sheetName val="WD4"/>
      <sheetName val="WD5"/>
      <sheetName val="PE2"/>
      <sheetName val="TOTAL"/>
      <sheetName val="kruszywa"/>
      <sheetName val="beton"/>
      <sheetName val="Zaplecza mostow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gólne"/>
      <sheetName val="drogi"/>
      <sheetName val="ELEKTR1"/>
      <sheetName val="ELEKTR2"/>
      <sheetName val="TELE1"/>
      <sheetName val="TELE2"/>
      <sheetName val="TELE3"/>
      <sheetName val="TELE4"/>
      <sheetName val="WODA"/>
      <sheetName val="GAZ"/>
      <sheetName val="MELIOR"/>
      <sheetName val="OŚWIET"/>
      <sheetName val="mosty"/>
      <sheetName val="Tab elem scalonych"/>
      <sheetName val="Stawki i narzuty"/>
      <sheetName val="Koszty_ogolne"/>
      <sheetName val="Raport"/>
      <sheetName val="Nawierzchnia"/>
      <sheetName val="Ukladanie_Masa"/>
      <sheetName val="Recepty"/>
      <sheetName val="beton"/>
      <sheetName val="pale"/>
      <sheetName val="zestawienie oferty"/>
      <sheetName val="1. Rob rozb i przygot."/>
      <sheetName val="2.1 Rob kaf klesz i zakotw"/>
      <sheetName val="2.2 Kon żelbet Zboż przedłużane"/>
      <sheetName val="2.3 Kon żelbet Zboż przebudowa"/>
      <sheetName val="2.4 Kon żelbet Niemiecke"/>
      <sheetName val="2.5 Przejście instal przez nab"/>
      <sheetName val="2.6 Tor urządz rozład"/>
      <sheetName val="2.7 Posad separat i osadników"/>
      <sheetName val="3. Obiekty 1 - wiata, tunel"/>
      <sheetName val="4. Obiekty 2 - estakada przenoś"/>
      <sheetName val="5.1 Przebudowa torów na Nabrze"/>
      <sheetName val="5.2 Przebudowa torów-kozły opor"/>
      <sheetName val="6.Nawierzchnie"/>
      <sheetName val="7. Instal wod-kan"/>
      <sheetName val="8. Instal elektryczne "/>
      <sheetName val="9. Rob Czerpalne i zasypowe"/>
      <sheetName val="ZPR"/>
      <sheetName val="Nawierzchnie"/>
      <sheetName val="Układanie"/>
      <sheetName val="kruszywa"/>
      <sheetName val="humus"/>
      <sheetName val="Wykop"/>
      <sheetName val="Nasyp"/>
      <sheetName val="Profilowanie"/>
      <sheetName val="Arkusz1"/>
      <sheetName val="cennik sprzętu "/>
      <sheetName val="płace"/>
      <sheetName val="ZZK"/>
      <sheetName val="Konstrukcja"/>
      <sheetName val="Tab_elem_scalonych"/>
      <sheetName val="Stawki_i_narzuty"/>
      <sheetName val="zestawienie_oferty"/>
      <sheetName val="1__Rob_rozb_i_przygot_"/>
      <sheetName val="2_1_Rob_kaf_klesz_i_zakotw"/>
      <sheetName val="2_2_Kon_żelbet_Zboż_przedłużane"/>
      <sheetName val="2_3_Kon_żelbet_Zboż_przebudowa"/>
      <sheetName val="2_4_Kon_żelbet_Niemiecke"/>
      <sheetName val="2_5_Przejście_instal_przez_nab"/>
      <sheetName val="2_6_Tor_urządz_rozład"/>
      <sheetName val="2_7_Posad_separat_i_osadników"/>
      <sheetName val="3__Obiekty_1_-_wiata,_tunel"/>
      <sheetName val="4__Obiekty_2_-_estakada_przenoś"/>
      <sheetName val="5_1_Przebudowa_torów_na_Nabrze"/>
      <sheetName val="5_2_Przebudowa_torów-kozły_opor"/>
      <sheetName val="6_Nawierzchnie"/>
      <sheetName val="7__Instal_wod-kan"/>
      <sheetName val="8__Instal_elektryczne_"/>
      <sheetName val="9__Rob_Czerpalne_i_zasypowe"/>
      <sheetName val="cennik_sprzętu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4">
          <cell r="D4">
            <v>35</v>
          </cell>
        </row>
        <row r="12">
          <cell r="E12">
            <v>2.1274999999999999</v>
          </cell>
        </row>
        <row r="14">
          <cell r="E14">
            <v>3.0524999999999998</v>
          </cell>
        </row>
        <row r="18">
          <cell r="E18">
            <v>2.6825000000000001</v>
          </cell>
        </row>
        <row r="23">
          <cell r="E23">
            <v>60</v>
          </cell>
          <cell r="G23">
            <v>102</v>
          </cell>
          <cell r="K23">
            <v>234</v>
          </cell>
        </row>
        <row r="37">
          <cell r="E37">
            <v>497.27500000000003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me_cash_ver1"/>
      <sheetName val="GENERAL1"/>
      <sheetName val="ENGINEER'S FACILITIES2"/>
      <sheetName val="CONTRACTOR'S FACILITIES3"/>
      <sheetName val="ROAD WORKS4"/>
      <sheetName val="BRIDGE5"/>
      <sheetName val="BRIDGE6"/>
      <sheetName val="BRIDGE7"/>
      <sheetName val="BRIDGE8"/>
      <sheetName val="BRIDGE9"/>
      <sheetName val="BRIDGE10"/>
      <sheetName val="BRIDGE11"/>
      <sheetName val="BRIDGE12"/>
      <sheetName val="BRIDGE13"/>
      <sheetName val="BRIDGE14"/>
      <sheetName val="BRIDGE15"/>
      <sheetName val="BRIDGE16"/>
      <sheetName val="BRIDGE17"/>
      <sheetName val="BRIDGE18"/>
      <sheetName val="BRIDGE19"/>
      <sheetName val="BRIDGE20"/>
      <sheetName val="BRIDGE21"/>
      <sheetName val="BRIDGE22"/>
      <sheetName val="BRIDGE23"/>
      <sheetName val="BRIDGE24"/>
      <sheetName val="BRIDGE25"/>
      <sheetName val="BRIDGE26"/>
      <sheetName val="BRIDGE27"/>
      <sheetName val="BRIDGE28"/>
      <sheetName val="BRIDGE29"/>
      <sheetName val="BRIDGE30"/>
      <sheetName val="Daywork"/>
      <sheetName val="TOTAL"/>
      <sheetName val="KP_MW_Bridge"/>
      <sheetName val="KP_MW_Road"/>
      <sheetName val="KP_MW_Services"/>
      <sheetName val="KCO"/>
      <sheetName val="KCO (like A4)"/>
      <sheetName val="Zelbet"/>
      <sheetName val="Arkusz1"/>
      <sheetName val="Pav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>
        <row r="39">
          <cell r="E39">
            <v>274.04999999999995</v>
          </cell>
        </row>
      </sheetData>
      <sheetData sheetId="39"/>
      <sheetData sheetId="40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pownia_7a"/>
      <sheetName val="Zbiornik_7b"/>
      <sheetName val="Budynek rozdzielni_7c"/>
      <sheetName val="Wał_rz.Skawy_7d"/>
      <sheetName val="Rz.Skawa_7e"/>
      <sheetName val="wał_rz.Paleczki_7f"/>
      <sheetName val="potok_paleczka_7g"/>
      <sheetName val="Zasilanie pompowni_7h"/>
      <sheetName val="Instalacje elektr_7i"/>
      <sheetName val="przebudowa_sieci_teletech_7j"/>
      <sheetName val="gazociąg_7k"/>
      <sheetName val="Wodociag_7l"/>
      <sheetName val="ZZK"/>
      <sheetName val="beton"/>
      <sheetName val="Kruszywa"/>
      <sheetName val="KO"/>
      <sheetName val="RZO"/>
      <sheetName val="Sprawdzenie ilości"/>
      <sheetName val="Tab. rob ziemnych"/>
    </sheetNames>
    <sheetDataSet>
      <sheetData sheetId="0">
        <row r="2">
          <cell r="H2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D4">
            <v>40</v>
          </cell>
        </row>
        <row r="31">
          <cell r="E31">
            <v>200.27499999999998</v>
          </cell>
        </row>
        <row r="37">
          <cell r="E37">
            <v>224.61874999999998</v>
          </cell>
        </row>
        <row r="39">
          <cell r="E39">
            <v>234.35624999999999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odezja_Zaplecze"/>
      <sheetName val="przedmiar-zbiorczy"/>
      <sheetName val="DROGOWY"/>
      <sheetName val="MOSTY -ZBIOR"/>
      <sheetName val="OE-1"/>
      <sheetName val="OE-2"/>
      <sheetName val="OE-3"/>
      <sheetName val="OE-4"/>
      <sheetName val="OE-7"/>
      <sheetName val="OM-8"/>
      <sheetName val="OT-9"/>
      <sheetName val="OT-14"/>
      <sheetName val="OW-16"/>
      <sheetName val="OW-17"/>
      <sheetName val="OW-18"/>
      <sheetName val="OW-19"/>
      <sheetName val="OW-20"/>
      <sheetName val="OW-21"/>
      <sheetName val="OW-26"/>
      <sheetName val="WODA"/>
      <sheetName val="KAN-DESZCZ"/>
      <sheetName val="GAZ"/>
      <sheetName val="OŚWIETL"/>
      <sheetName val="ENERGET-PRZEBUD"/>
      <sheetName val="SYGNAL"/>
      <sheetName val="TELETECH"/>
      <sheetName val="EKRANY"/>
      <sheetName val="ZIELEŃ"/>
      <sheetName val="OZNAK"/>
      <sheetName val="MSI"/>
      <sheetName val="MELIOR"/>
      <sheetName val="WZM. GRUNTU"/>
      <sheetName val="ZMIANA ORG. RUCHU"/>
      <sheetName val="KCO"/>
      <sheetName val="KP_MW"/>
      <sheetName val="Cash "/>
      <sheetName val="Żelbet"/>
      <sheetName val="Wykaz_M"/>
      <sheetName val="materiał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y betonów"/>
      <sheetName val="(4)Ustr. nośny dwubelkowy spręż"/>
      <sheetName val="ceny_betonów"/>
      <sheetName val="(4)Ustr__nośny_dwubelkowy_spręż"/>
    </sheetNames>
    <sheetDataSet>
      <sheetData sheetId="0" refreshError="1">
        <row r="8">
          <cell r="C8">
            <v>312</v>
          </cell>
        </row>
      </sheetData>
      <sheetData sheetId="1" refreshError="1"/>
      <sheetData sheetId="2">
        <row r="8">
          <cell r="C8">
            <v>312</v>
          </cell>
        </row>
      </sheetData>
      <sheetData sheetId="3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ogi - Wieliczka"/>
      <sheetName val="Drogi - Targowisko"/>
      <sheetName val="Drogi "/>
      <sheetName val="Sułków"/>
      <sheetName val="Brzezie"/>
      <sheetName val="438+570"/>
      <sheetName val="439+048"/>
      <sheetName val="439+533"/>
      <sheetName val="439+769"/>
      <sheetName val="440+607"/>
      <sheetName val="442+348"/>
      <sheetName val="443+051"/>
      <sheetName val="444+110"/>
      <sheetName val="444+953"/>
      <sheetName val="445+430"/>
      <sheetName val="445+782"/>
      <sheetName val="446+461"/>
      <sheetName val="448+435"/>
      <sheetName val="448+924"/>
      <sheetName val="451+106"/>
      <sheetName val="453+326"/>
      <sheetName val="Serafa"/>
      <sheetName val="Arkusz1"/>
      <sheetName val="zbiorczy"/>
      <sheetName val="Drogi_-_Wieliczka"/>
      <sheetName val="Drogi_-_Targowisko"/>
      <sheetName val="Drogi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4" t="str">
            <v>C. ROBOTY MOSTOWE km 448+435.00</v>
          </cell>
        </row>
        <row r="6">
          <cell r="A6" t="str">
            <v>Lp.</v>
          </cell>
          <cell r="B6" t="str">
            <v>Numer</v>
          </cell>
          <cell r="C6" t="str">
            <v>Wyszczególnienie</v>
          </cell>
          <cell r="D6" t="str">
            <v>Jednostka</v>
          </cell>
          <cell r="F6" t="str">
            <v>Cena</v>
          </cell>
          <cell r="G6" t="str">
            <v>Wartość</v>
          </cell>
        </row>
        <row r="7">
          <cell r="B7" t="str">
            <v>Specyfikacji Technicznej</v>
          </cell>
          <cell r="C7" t="str">
            <v>elementów rozliczeniowych</v>
          </cell>
          <cell r="D7" t="str">
            <v>Nazwa</v>
          </cell>
          <cell r="E7" t="str">
            <v>Ilość</v>
          </cell>
          <cell r="F7" t="str">
            <v>jedn. zł *)</v>
          </cell>
          <cell r="G7" t="str">
            <v>zł*)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</row>
        <row r="9">
          <cell r="A9">
            <v>1</v>
          </cell>
          <cell r="B9" t="str">
            <v>D.01.00.00</v>
          </cell>
          <cell r="C9" t="str">
            <v>ROBOTY PRZYGOTOWAWCZE</v>
          </cell>
        </row>
        <row r="10">
          <cell r="A10" t="str">
            <v>1.1</v>
          </cell>
          <cell r="B10" t="str">
            <v>D.01.01.01.</v>
          </cell>
          <cell r="C10" t="str">
            <v>Wytyczanie</v>
          </cell>
          <cell r="D10" t="str">
            <v>km</v>
          </cell>
          <cell r="E10">
            <v>0.25</v>
          </cell>
          <cell r="F10">
            <v>1167</v>
          </cell>
          <cell r="G10">
            <v>291.75</v>
          </cell>
        </row>
        <row r="11">
          <cell r="A11" t="str">
            <v>5</v>
          </cell>
          <cell r="B11" t="str">
            <v>M.11.00.00</v>
          </cell>
          <cell r="C11" t="str">
            <v>FUNDAMENTOWANIE</v>
          </cell>
        </row>
        <row r="12">
          <cell r="A12" t="str">
            <v>5.1</v>
          </cell>
          <cell r="B12" t="str">
            <v>M.11.01.00</v>
          </cell>
          <cell r="C12" t="str">
            <v>Roboty ziemne pod fundamenty</v>
          </cell>
        </row>
        <row r="13">
          <cell r="A13" t="str">
            <v>5.1.1</v>
          </cell>
          <cell r="B13" t="str">
            <v xml:space="preserve">M.11.01.07 </v>
          </cell>
          <cell r="C13" t="str">
            <v>Wykopy pod ławy w gruncie niespoistym bez umocnienia</v>
          </cell>
          <cell r="D13" t="str">
            <v>m3</v>
          </cell>
          <cell r="E13">
            <v>2400</v>
          </cell>
          <cell r="F13">
            <v>23.61</v>
          </cell>
          <cell r="G13">
            <v>56664</v>
          </cell>
        </row>
        <row r="14">
          <cell r="A14" t="str">
            <v>5.1.2</v>
          </cell>
          <cell r="B14" t="str">
            <v xml:space="preserve">M.11.01.04 </v>
          </cell>
          <cell r="C14" t="str">
            <v>Zasypanie wykopów wraz z zagęszczeniem</v>
          </cell>
          <cell r="D14" t="str">
            <v>m3</v>
          </cell>
          <cell r="E14">
            <v>1750</v>
          </cell>
          <cell r="F14">
            <v>27.66</v>
          </cell>
          <cell r="G14">
            <v>48405</v>
          </cell>
        </row>
        <row r="15">
          <cell r="A15" t="str">
            <v>1.1.3</v>
          </cell>
          <cell r="B15" t="str">
            <v>M.11.04.01</v>
          </cell>
          <cell r="C15" t="str">
            <v>Wbicie ścianki szczelnej</v>
          </cell>
          <cell r="D15" t="str">
            <v>m2</v>
          </cell>
          <cell r="E15">
            <v>440</v>
          </cell>
          <cell r="F15">
            <v>403.81</v>
          </cell>
          <cell r="G15">
            <v>177676.4</v>
          </cell>
        </row>
        <row r="16">
          <cell r="A16" t="str">
            <v>5.3</v>
          </cell>
          <cell r="B16" t="str">
            <v xml:space="preserve">M.11.07.00 </v>
          </cell>
          <cell r="C16" t="str">
            <v>Różne roboty fundamentowe</v>
          </cell>
        </row>
        <row r="17">
          <cell r="A17" t="str">
            <v>5.3.1</v>
          </cell>
          <cell r="B17" t="str">
            <v xml:space="preserve">M.11.07.01 </v>
          </cell>
          <cell r="C17" t="str">
            <v>Beton wyrównawczy klasy B10 pod ławy i stopy fundamentowe</v>
          </cell>
          <cell r="D17" t="str">
            <v>m3</v>
          </cell>
          <cell r="E17">
            <v>11.3</v>
          </cell>
          <cell r="F17">
            <v>37.56</v>
          </cell>
          <cell r="G17">
            <v>424.42800000000005</v>
          </cell>
        </row>
        <row r="18">
          <cell r="A18" t="str">
            <v>6</v>
          </cell>
          <cell r="B18" t="str">
            <v>M.12.00.00</v>
          </cell>
          <cell r="C18" t="str">
            <v>ZBROJENIE</v>
          </cell>
        </row>
        <row r="19">
          <cell r="A19" t="str">
            <v>6.1</v>
          </cell>
          <cell r="B19" t="str">
            <v>M.12.01.00</v>
          </cell>
          <cell r="C19" t="str">
            <v>Stal zbrojeniowa</v>
          </cell>
        </row>
        <row r="20">
          <cell r="A20" t="str">
            <v>6.1.1</v>
          </cell>
          <cell r="B20" t="str">
            <v xml:space="preserve">M.12.01.01 </v>
          </cell>
          <cell r="C20" t="str">
            <v>Zbrojenie betonu stalą klasy A-I (St3S-b) i klasy A-II (18G2-b)</v>
          </cell>
          <cell r="D20" t="str">
            <v>t</v>
          </cell>
          <cell r="E20">
            <v>76.3</v>
          </cell>
          <cell r="F20">
            <v>3270</v>
          </cell>
          <cell r="G20">
            <v>249501</v>
          </cell>
        </row>
        <row r="21">
          <cell r="A21" t="str">
            <v>7</v>
          </cell>
          <cell r="B21" t="str">
            <v>M.13.00.00</v>
          </cell>
          <cell r="C21" t="str">
            <v>BETON</v>
          </cell>
        </row>
        <row r="22">
          <cell r="A22" t="str">
            <v>7.1</v>
          </cell>
          <cell r="B22" t="str">
            <v>M.13.01.00</v>
          </cell>
          <cell r="C22" t="str">
            <v>Beton konstrukcyjny</v>
          </cell>
        </row>
        <row r="23">
          <cell r="A23" t="str">
            <v>7.1.1</v>
          </cell>
          <cell r="B23" t="str">
            <v>M.13.01.01</v>
          </cell>
          <cell r="C23" t="str">
            <v>Beton fundamentów w deskowaniu</v>
          </cell>
          <cell r="D23" t="str">
            <v>m3</v>
          </cell>
          <cell r="E23">
            <v>108</v>
          </cell>
          <cell r="F23">
            <v>1090</v>
          </cell>
          <cell r="G23">
            <v>117720</v>
          </cell>
        </row>
        <row r="24">
          <cell r="A24" t="str">
            <v>7.1.2</v>
          </cell>
          <cell r="B24" t="str">
            <v>M.13.01.04</v>
          </cell>
          <cell r="C24" t="str">
            <v>Beton podpór cienkościennych</v>
          </cell>
          <cell r="D24" t="str">
            <v>m3</v>
          </cell>
          <cell r="E24">
            <v>42</v>
          </cell>
          <cell r="F24">
            <v>1090</v>
          </cell>
          <cell r="G24">
            <v>45780</v>
          </cell>
        </row>
        <row r="25">
          <cell r="A25" t="str">
            <v>7.1.3</v>
          </cell>
          <cell r="B25" t="str">
            <v xml:space="preserve">M.13.01.05 </v>
          </cell>
          <cell r="C25" t="str">
            <v>Beton ustroju niosącego układany w deskowaniu</v>
          </cell>
          <cell r="D25" t="str">
            <v>m3</v>
          </cell>
          <cell r="E25">
            <v>332.4</v>
          </cell>
          <cell r="F25">
            <v>1800</v>
          </cell>
          <cell r="G25">
            <v>598320</v>
          </cell>
        </row>
        <row r="26">
          <cell r="A26" t="str">
            <v>7.2</v>
          </cell>
          <cell r="B26" t="str">
            <v>M.13.02.00</v>
          </cell>
          <cell r="C26" t="str">
            <v>Beton niekonstrukcyjny</v>
          </cell>
        </row>
        <row r="27">
          <cell r="A27" t="str">
            <v>7.2.1</v>
          </cell>
          <cell r="B27" t="str">
            <v>M.13.02.02</v>
          </cell>
          <cell r="C27" t="str">
            <v>Podwalina umocnień skarp stożków nasypowych</v>
          </cell>
          <cell r="D27" t="str">
            <v>m3</v>
          </cell>
          <cell r="E27">
            <v>3.5</v>
          </cell>
        </row>
        <row r="28">
          <cell r="A28" t="str">
            <v>8</v>
          </cell>
          <cell r="B28" t="str">
            <v>M.15.00.00</v>
          </cell>
          <cell r="C28" t="str">
            <v>IZOLACJE I NAWIERZCHNIE NA OBIEKTACH</v>
          </cell>
        </row>
        <row r="29">
          <cell r="A29" t="str">
            <v>8.1</v>
          </cell>
          <cell r="B29" t="str">
            <v>M.15.01.00</v>
          </cell>
          <cell r="C29" t="str">
            <v>Izolacje cienkie</v>
          </cell>
        </row>
        <row r="30">
          <cell r="A30" t="str">
            <v>8.1.2</v>
          </cell>
          <cell r="B30" t="str">
            <v xml:space="preserve">M.15.01.01 </v>
          </cell>
          <cell r="C30" t="str">
            <v>Trzykrotne smarowanie lepikiem na gorąco</v>
          </cell>
          <cell r="D30" t="str">
            <v>m2</v>
          </cell>
          <cell r="E30">
            <v>235.2</v>
          </cell>
          <cell r="F30">
            <v>18.3</v>
          </cell>
          <cell r="G30">
            <v>4304.16</v>
          </cell>
        </row>
        <row r="31">
          <cell r="A31" t="str">
            <v>8.2</v>
          </cell>
          <cell r="B31" t="str">
            <v xml:space="preserve">M.15.03.00 </v>
          </cell>
          <cell r="C31" t="str">
            <v>Nawierzchnia na obiekcie</v>
          </cell>
        </row>
        <row r="32">
          <cell r="A32" t="str">
            <v>8.2.1</v>
          </cell>
          <cell r="B32" t="str">
            <v xml:space="preserve">M.15.03.01 </v>
          </cell>
          <cell r="C32" t="str">
            <v>Cienkowarstwowa nawierzchnia z żywic epoksydowych modyfikowanych bitumami typu tarepoxy</v>
          </cell>
          <cell r="D32" t="str">
            <v>m2</v>
          </cell>
          <cell r="E32">
            <v>498</v>
          </cell>
          <cell r="F32">
            <v>300</v>
          </cell>
          <cell r="G32">
            <v>149400</v>
          </cell>
        </row>
        <row r="33">
          <cell r="A33" t="str">
            <v>9</v>
          </cell>
          <cell r="B33" t="str">
            <v xml:space="preserve">M.16.00.00 </v>
          </cell>
          <cell r="C33" t="str">
            <v>ODWODNIENIE OBIEKTU</v>
          </cell>
        </row>
        <row r="34">
          <cell r="A34" t="str">
            <v>9.1</v>
          </cell>
          <cell r="B34" t="str">
            <v xml:space="preserve">M.16.01.00 </v>
          </cell>
          <cell r="C34" t="str">
            <v>Odwodnienie pomostu</v>
          </cell>
        </row>
        <row r="35">
          <cell r="A35" t="str">
            <v>9.1.1</v>
          </cell>
          <cell r="B35" t="str">
            <v>M.16.01.01</v>
          </cell>
          <cell r="C35" t="str">
            <v>Wpusty ściekowe</v>
          </cell>
          <cell r="D35" t="str">
            <v>szt.</v>
          </cell>
          <cell r="E35">
            <v>4</v>
          </cell>
          <cell r="F35">
            <v>500</v>
          </cell>
          <cell r="G35">
            <v>2000</v>
          </cell>
        </row>
        <row r="36">
          <cell r="A36" t="str">
            <v>9.1.2</v>
          </cell>
          <cell r="B36" t="str">
            <v xml:space="preserve">M.16.01.02 </v>
          </cell>
          <cell r="C36" t="str">
            <v>Rury odwadniające</v>
          </cell>
          <cell r="D36" t="str">
            <v>m.</v>
          </cell>
          <cell r="E36">
            <v>72</v>
          </cell>
          <cell r="F36">
            <v>100</v>
          </cell>
          <cell r="G36">
            <v>7200</v>
          </cell>
        </row>
        <row r="37">
          <cell r="A37" t="str">
            <v>9.2</v>
          </cell>
          <cell r="B37" t="str">
            <v xml:space="preserve">M.16.02.00 </v>
          </cell>
          <cell r="C37" t="str">
            <v>Inne odwodnienia</v>
          </cell>
        </row>
        <row r="38">
          <cell r="A38" t="str">
            <v>9.2.2</v>
          </cell>
          <cell r="B38" t="str">
            <v xml:space="preserve">M.16.02.01 </v>
          </cell>
          <cell r="C38" t="str">
            <v>Dreny ceramiczne za przyczółkami</v>
          </cell>
          <cell r="D38" t="str">
            <v>m.</v>
          </cell>
          <cell r="E38">
            <v>57.6</v>
          </cell>
          <cell r="F38">
            <v>12</v>
          </cell>
          <cell r="G38">
            <v>691.2</v>
          </cell>
        </row>
        <row r="39">
          <cell r="A39">
            <v>10</v>
          </cell>
          <cell r="B39" t="str">
            <v>M.18.00.00</v>
          </cell>
          <cell r="C39" t="str">
            <v>URZĄDZENIA DYLATACYJNE</v>
          </cell>
        </row>
        <row r="40">
          <cell r="A40" t="str">
            <v>10.1</v>
          </cell>
          <cell r="B40" t="str">
            <v xml:space="preserve">M.18.01.01  </v>
          </cell>
          <cell r="C40" t="str">
            <v>Urządzenia dylatacyjne szczelne z masy spoinowej</v>
          </cell>
          <cell r="D40" t="str">
            <v>m.</v>
          </cell>
          <cell r="E40">
            <v>23.3</v>
          </cell>
          <cell r="F40">
            <v>850</v>
          </cell>
          <cell r="G40">
            <v>19805</v>
          </cell>
        </row>
        <row r="41">
          <cell r="A41">
            <v>11</v>
          </cell>
          <cell r="B41" t="str">
            <v>M.19.00.00</v>
          </cell>
          <cell r="C41" t="str">
            <v>ELEMENTY ZABEZPIECZAJĄCE</v>
          </cell>
        </row>
        <row r="42">
          <cell r="A42" t="str">
            <v>11.1</v>
          </cell>
          <cell r="B42" t="str">
            <v xml:space="preserve">M.19.01.07 </v>
          </cell>
          <cell r="C42" t="str">
            <v>Stalowe bariery sztywne</v>
          </cell>
          <cell r="D42" t="str">
            <v>m.</v>
          </cell>
          <cell r="E42">
            <v>151.19999999999999</v>
          </cell>
          <cell r="F42">
            <v>260</v>
          </cell>
          <cell r="G42">
            <v>39312</v>
          </cell>
        </row>
        <row r="43">
          <cell r="A43">
            <v>12</v>
          </cell>
          <cell r="B43" t="str">
            <v>M.20.00.00</v>
          </cell>
          <cell r="C43" t="str">
            <v>INNE ROBOTY MOSTOWE</v>
          </cell>
        </row>
        <row r="44">
          <cell r="A44" t="str">
            <v>12.1</v>
          </cell>
          <cell r="B44" t="str">
            <v>M.20.01.00</v>
          </cell>
          <cell r="C44" t="str">
            <v>Roboty różne</v>
          </cell>
        </row>
        <row r="45">
          <cell r="A45" t="str">
            <v>12.1.1</v>
          </cell>
          <cell r="B45" t="str">
            <v xml:space="preserve">M.20.01.06 </v>
          </cell>
          <cell r="C45" t="str">
            <v>Wbudowanie płyt przejściowych</v>
          </cell>
          <cell r="D45" t="str">
            <v>szt.</v>
          </cell>
          <cell r="E45">
            <v>12</v>
          </cell>
          <cell r="F45">
            <v>3200</v>
          </cell>
          <cell r="G45">
            <v>38400</v>
          </cell>
        </row>
        <row r="46">
          <cell r="A46" t="str">
            <v>12.1.2</v>
          </cell>
          <cell r="B46" t="str">
            <v xml:space="preserve">M.20.01.07  </v>
          </cell>
          <cell r="C46" t="str">
            <v>Ścieki skarpowe</v>
          </cell>
          <cell r="D46" t="str">
            <v>m.</v>
          </cell>
          <cell r="E46">
            <v>164.4</v>
          </cell>
          <cell r="F46">
            <v>8.5</v>
          </cell>
          <cell r="G46">
            <v>1397.4</v>
          </cell>
        </row>
        <row r="47">
          <cell r="A47" t="str">
            <v>12.1.3</v>
          </cell>
          <cell r="B47" t="str">
            <v xml:space="preserve">M.20.01.11 </v>
          </cell>
          <cell r="C47" t="str">
            <v>Umocnienie stożków przyczółków</v>
          </cell>
          <cell r="D47" t="str">
            <v>m2</v>
          </cell>
          <cell r="E47">
            <v>316.8</v>
          </cell>
          <cell r="F47">
            <v>98</v>
          </cell>
          <cell r="G47">
            <v>31046.400000000001</v>
          </cell>
        </row>
        <row r="48">
          <cell r="A48" t="str">
            <v>12.2</v>
          </cell>
          <cell r="B48" t="str">
            <v xml:space="preserve">M.20.03.00 </v>
          </cell>
          <cell r="C48" t="str">
            <v>Zabezpieczenia antykorozyjne powierzchni betonowych</v>
          </cell>
        </row>
        <row r="49">
          <cell r="A49" t="str">
            <v>12.2.1</v>
          </cell>
          <cell r="B49" t="str">
            <v xml:space="preserve">M.20.03.01 </v>
          </cell>
          <cell r="C49" t="str">
            <v>Zabezpieczenie antykorozyjne powierzchni betonowych powłoką</v>
          </cell>
          <cell r="D49" t="str">
            <v>m2</v>
          </cell>
          <cell r="E49">
            <v>742.8</v>
          </cell>
          <cell r="F49">
            <v>40</v>
          </cell>
          <cell r="G49">
            <v>29712</v>
          </cell>
        </row>
        <row r="50">
          <cell r="B50" t="str">
            <v>....................</v>
          </cell>
          <cell r="C50" t="str">
            <v>...................................</v>
          </cell>
          <cell r="G50">
            <v>1618050.7379999997</v>
          </cell>
        </row>
        <row r="52">
          <cell r="A52" t="str">
            <v>*) Ceny jednostkowe i wartość robót należy podawać w złotych z dokładnością do jednego grosza.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1"/>
      <sheetName val="Drogi etap 3"/>
      <sheetName val="Rozbiórka baraków w etapie 3"/>
      <sheetName val="Organizacja ruchu etap 1"/>
      <sheetName val="Organizacja ruchu etap 3"/>
      <sheetName val="elektryka 1"/>
      <sheetName val="elektryka 3"/>
      <sheetName val="elektryka zaplecze E-1"/>
      <sheetName val="ZZK"/>
      <sheetName val="ZPR"/>
      <sheetName val="Opaska Rozewie"/>
      <sheetName val="beton"/>
      <sheetName val="specyfikacje_oznaczenia"/>
      <sheetName val="spis_treści"/>
      <sheetName val="Drogi_etap_1"/>
      <sheetName val="Drogi_etap_3"/>
      <sheetName val="Rozbiórka_baraków_w_etapie_3"/>
      <sheetName val="Organizacja_ruchu_etap_1"/>
      <sheetName val="Organizacja_ruchu_etap_3"/>
      <sheetName val="elektryka_1"/>
      <sheetName val="elektryka_3"/>
      <sheetName val="elektryka_zaplecze_E-1"/>
      <sheetName val="Opaska_Rozewie"/>
      <sheetName val="specyfikacje_oznaczenia1"/>
      <sheetName val="spis_treści1"/>
      <sheetName val="Drogi_etap_11"/>
      <sheetName val="Drogi_etap_31"/>
      <sheetName val="Rozbiórka_baraków_w_etapie_31"/>
      <sheetName val="Organizacja_ruchu_etap_11"/>
      <sheetName val="Organizacja_ruchu_etap_31"/>
      <sheetName val="elektryka_11"/>
      <sheetName val="elektryka_31"/>
      <sheetName val="elektryka_zaplecze_E-11"/>
      <sheetName val="Opaska_Rozewie1"/>
      <sheetName val="specyfikacje_oznaczenia2"/>
      <sheetName val="spis_treści2"/>
      <sheetName val="Drogi_etap_12"/>
      <sheetName val="Drogi_etap_32"/>
      <sheetName val="Rozbiórka_baraków_w_etapie_32"/>
      <sheetName val="Organizacja_ruchu_etap_12"/>
      <sheetName val="Organizacja_ruchu_etap_32"/>
      <sheetName val="elektryka_12"/>
      <sheetName val="elektryka_32"/>
      <sheetName val="elektryka_zaplecze_E-12"/>
      <sheetName val="Opaska_Rozewie2"/>
      <sheetName val="specyfikacje_oznaczenia3"/>
      <sheetName val="spis_treści3"/>
      <sheetName val="Drogi_etap_13"/>
      <sheetName val="Drogi_etap_33"/>
      <sheetName val="Rozbiórka_baraków_w_etapie_33"/>
      <sheetName val="Organizacja_ruchu_etap_13"/>
      <sheetName val="Organizacja_ruchu_etap_33"/>
      <sheetName val="elektryka_13"/>
      <sheetName val="elektryka_33"/>
      <sheetName val="elektryka_zaplecze_E-13"/>
      <sheetName val="Opaska_Rozewie3"/>
      <sheetName val="Arkusz_definiowania1"/>
      <sheetName val="ceny_betonów1"/>
      <sheetName val="448+435"/>
      <sheetName val="rozbiórka"/>
      <sheetName val="Zestawienie"/>
      <sheetName val="Żelbet"/>
      <sheetName val="RZO"/>
      <sheetName val="KP_całość1"/>
      <sheetName val="APO"/>
      <sheetName val="Tablas"/>
      <sheetName val="Kruszywa"/>
      <sheetName val="PG-5"/>
      <sheetName val="Wisla_Smiala_-_PRCiP1"/>
      <sheetName val="Definicje"/>
      <sheetName val="Opcje"/>
      <sheetName val="KO"/>
      <sheetName val="materiały"/>
    </sheetNames>
    <sheetDataSet>
      <sheetData sheetId="0" refreshError="1">
        <row r="6">
          <cell r="B6" t="str">
            <v>D-01.01.01</v>
          </cell>
        </row>
        <row r="7">
          <cell r="B7" t="str">
            <v>D-01.02.02</v>
          </cell>
        </row>
        <row r="8">
          <cell r="B8" t="str">
            <v>D-01.02.03</v>
          </cell>
        </row>
        <row r="9">
          <cell r="B9" t="str">
            <v>D-01.02.04</v>
          </cell>
        </row>
        <row r="11">
          <cell r="B11" t="str">
            <v>D-02.01.01</v>
          </cell>
        </row>
        <row r="15">
          <cell r="B15" t="str">
            <v>D-04.04.02</v>
          </cell>
        </row>
        <row r="16">
          <cell r="B16" t="str">
            <v>D-04.05.01</v>
          </cell>
        </row>
        <row r="17">
          <cell r="B17" t="str">
            <v>D-04.07.01</v>
          </cell>
        </row>
        <row r="18">
          <cell r="B18" t="str">
            <v>D-05.03.05</v>
          </cell>
        </row>
        <row r="20">
          <cell r="B20" t="str">
            <v>D-05.03.13</v>
          </cell>
        </row>
        <row r="21">
          <cell r="B21" t="str">
            <v>D-05.03.23</v>
          </cell>
        </row>
        <row r="22">
          <cell r="B22" t="str">
            <v>D-07.06.02</v>
          </cell>
        </row>
        <row r="23">
          <cell r="B23" t="str">
            <v>D-08.01.01</v>
          </cell>
        </row>
        <row r="24">
          <cell r="B24" t="str">
            <v>D-08.02.02</v>
          </cell>
        </row>
        <row r="25">
          <cell r="B25" t="str">
            <v>D-08.03.01</v>
          </cell>
        </row>
        <row r="27">
          <cell r="B27" t="str">
            <v>D-08.05.03</v>
          </cell>
        </row>
        <row r="28">
          <cell r="B28" t="str">
            <v>D-05.03.01</v>
          </cell>
        </row>
        <row r="30">
          <cell r="B30" t="str">
            <v>D-04.06.01</v>
          </cell>
        </row>
        <row r="31">
          <cell r="B31" t="str">
            <v>D-07.06.01</v>
          </cell>
        </row>
        <row r="33">
          <cell r="B33" t="str">
            <v>D-08.02.01</v>
          </cell>
        </row>
        <row r="34">
          <cell r="B34" t="str">
            <v>D-10.01.01</v>
          </cell>
        </row>
        <row r="37">
          <cell r="B37" t="str">
            <v>D-10.05.01</v>
          </cell>
        </row>
        <row r="38">
          <cell r="B38" t="str">
            <v>Zasilanie placu budowy w energię elektryczną</v>
          </cell>
        </row>
        <row r="39">
          <cell r="B39" t="str">
            <v>Przebudowa sieci energetycznych, oświetlenia drogowego, zasilanie sygnalizacji świetlnej i wiat przystankowych – I ETAP</v>
          </cell>
        </row>
        <row r="41">
          <cell r="B41" t="str">
            <v>Przebudowa sieci energetycznych, oświetlenia drogowego, zasilanie sygnalizacji świetlnej i wiat przystankowych – III ETAP</v>
          </cell>
        </row>
        <row r="44">
          <cell r="B44" t="str">
            <v>D- 07.01.01</v>
          </cell>
        </row>
        <row r="45">
          <cell r="B45" t="str">
            <v>D-07.02.01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>
        <row r="6">
          <cell r="B6" t="str">
            <v>D-01.01.01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6">
          <cell r="B6" t="str">
            <v>D-01.01.01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ółczynniki"/>
      <sheetName val="ROZDZIAŁ CEN-STAN SUROWY"/>
      <sheetName val="Stan surowy"/>
      <sheetName val="Wykończeniówka"/>
      <sheetName val="ROZDZIAŁ CEN-WYKOŃCZENIE"/>
    </sheetNames>
    <sheetDataSet>
      <sheetData sheetId="0" refreshError="1">
        <row r="2">
          <cell r="H2">
            <v>5</v>
          </cell>
        </row>
        <row r="4">
          <cell r="H4">
            <v>1</v>
          </cell>
        </row>
        <row r="5">
          <cell r="H5">
            <v>1</v>
          </cell>
        </row>
        <row r="6">
          <cell r="H6">
            <v>1</v>
          </cell>
        </row>
        <row r="13">
          <cell r="D13">
            <v>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2"/>
      <sheetName val="KADRA"/>
      <sheetName val="START"/>
      <sheetName val="TYTUŁ"/>
      <sheetName val="WINDY"/>
      <sheetName val="ZURAWIE"/>
      <sheetName val="DESKOWANIA"/>
      <sheetName val="PALE"/>
      <sheetName val="ZIEMNE"/>
      <sheetName val="BETON"/>
      <sheetName val="STAL"/>
      <sheetName val="SZCZELINOWA"/>
      <sheetName val="ODWODNIENIE"/>
      <sheetName val="BERLINKA"/>
      <sheetName val="SZCZELNA"/>
      <sheetName val="RYZYKO"/>
      <sheetName val="DESK. - STRATY"/>
    </sheetNames>
    <sheetDataSet>
      <sheetData sheetId="0" refreshError="1"/>
      <sheetData sheetId="1" refreshError="1"/>
      <sheetData sheetId="2" refreshError="1">
        <row r="29">
          <cell r="J29" t="str">
            <v>WĘZEŁ KOMUNIKACYJNY "MŁOCINY" W WARSZAWIE</v>
          </cell>
        </row>
        <row r="35">
          <cell r="J35" t="str">
            <v>144/06</v>
          </cell>
        </row>
        <row r="37">
          <cell r="J37" t="str">
            <v xml:space="preserve"> KIER. M. ANTONOWICZ</v>
          </cell>
        </row>
        <row r="39">
          <cell r="J39" t="str">
            <v>DYR. DARIUSZ POPIOŁEK</v>
          </cell>
        </row>
      </sheetData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czy"/>
      <sheetName val="Asfalty"/>
      <sheetName val="01"/>
      <sheetName val="02"/>
      <sheetName val="03"/>
      <sheetName val="04"/>
      <sheetName val="05"/>
      <sheetName val="05a"/>
      <sheetName val="06"/>
      <sheetName val="07"/>
      <sheetName val="08"/>
      <sheetName val="09"/>
      <sheetName val="9a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1a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TP v. 1"/>
      <sheetName val="TP v. 1 (2)"/>
      <sheetName val="Arkusz1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7"/>
      <sheetName val="108"/>
      <sheetName val="109"/>
      <sheetName val="110"/>
      <sheetName val="111"/>
      <sheetName val="112"/>
      <sheetName val="113"/>
      <sheetName val="1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">
          <cell r="D3">
            <v>4.25</v>
          </cell>
        </row>
        <row r="33">
          <cell r="D33">
            <v>2.2000000000000002</v>
          </cell>
        </row>
        <row r="35">
          <cell r="D35">
            <v>0.63</v>
          </cell>
        </row>
        <row r="36">
          <cell r="D36">
            <v>0.04</v>
          </cell>
        </row>
        <row r="41">
          <cell r="D41">
            <v>189</v>
          </cell>
        </row>
        <row r="43">
          <cell r="D43">
            <v>306</v>
          </cell>
        </row>
        <row r="49">
          <cell r="D49">
            <v>25</v>
          </cell>
        </row>
        <row r="62">
          <cell r="D62">
            <v>210</v>
          </cell>
        </row>
        <row r="97">
          <cell r="D97">
            <v>15.5</v>
          </cell>
        </row>
        <row r="108">
          <cell r="D108">
            <v>41.634</v>
          </cell>
        </row>
        <row r="126">
          <cell r="D126">
            <v>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cze"/>
      <sheetName val="konstrukcyjna"/>
      <sheetName val="rozbiórki"/>
      <sheetName val="APRON 2 i dr dojazd"/>
      <sheetName val="oznakowanie"/>
      <sheetName val="elektryczna"/>
      <sheetName val="deszcz"/>
      <sheetName val="ZPR"/>
      <sheetName val="RZO"/>
      <sheetName val="Koszty_ogolne"/>
      <sheetName val="materiały"/>
      <sheetName val="kruszywa kalk"/>
      <sheetName val="beton"/>
      <sheetName val="liniowe odw"/>
      <sheetName val="BA nawierzchnia"/>
      <sheetName val="BA układanie"/>
      <sheetName val="BA recepty"/>
      <sheetName val="BC nawierzchnia"/>
      <sheetName val="BC p-wa układanie"/>
      <sheetName val="BC naw układanie DM"/>
      <sheetName val="BC naw ukł MM"/>
      <sheetName val="BC naw ukł"/>
      <sheetName val="BC recepty"/>
      <sheetName val="BC produkcja"/>
      <sheetName val="rozbiórka"/>
      <sheetName val="brukarka"/>
      <sheetName val="humus"/>
      <sheetName val="Wykop"/>
      <sheetName val="Nasyp"/>
      <sheetName val="Profilowanie"/>
      <sheetName val="Lamane"/>
      <sheetName val="cennik sprzętu"/>
      <sheetName val="płace"/>
      <sheetName val="transport"/>
      <sheetName val="APRON_2_i_dr_dojazd"/>
      <sheetName val="kruszywa_kalk"/>
      <sheetName val="liniowe_odw"/>
      <sheetName val="BA_nawierzchnia"/>
      <sheetName val="BA_układanie"/>
      <sheetName val="BA_recepty"/>
      <sheetName val="BC_nawierzchnia"/>
      <sheetName val="BC_p-wa_układanie"/>
      <sheetName val="BC_naw_układanie_DM"/>
      <sheetName val="BC_naw_ukł_MM"/>
      <sheetName val="BC_naw_ukł"/>
      <sheetName val="BC_recepty"/>
      <sheetName val="BC_produkcja"/>
      <sheetName val="cennik_sprzęt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147">
          <cell r="C147">
            <v>20.25</v>
          </cell>
        </row>
        <row r="148">
          <cell r="C148">
            <v>27</v>
          </cell>
        </row>
        <row r="149">
          <cell r="C149">
            <v>33.75</v>
          </cell>
        </row>
        <row r="151">
          <cell r="C151">
            <v>16.2</v>
          </cell>
        </row>
        <row r="152">
          <cell r="C152">
            <v>13.5</v>
          </cell>
        </row>
        <row r="153">
          <cell r="C153">
            <v>21.6</v>
          </cell>
        </row>
        <row r="154">
          <cell r="C154">
            <v>27</v>
          </cell>
        </row>
        <row r="155">
          <cell r="C155">
            <v>33.75</v>
          </cell>
        </row>
        <row r="158">
          <cell r="C158">
            <v>13.5</v>
          </cell>
        </row>
        <row r="159">
          <cell r="C159">
            <v>9.4499999999999993</v>
          </cell>
        </row>
        <row r="160">
          <cell r="C160">
            <v>12.15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ółczynniki"/>
      <sheetName val="wiadukt z dojazdami"/>
      <sheetName val="niweleta jezdni pod wiaduktami"/>
    </sheetNames>
    <sheetDataSet>
      <sheetData sheetId="0" refreshError="1">
        <row r="3">
          <cell r="I3">
            <v>4.5</v>
          </cell>
        </row>
      </sheetData>
      <sheetData sheetId="1"/>
      <sheetData sheetId="2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KOPY"/>
      <sheetName val="(1) Cennik materiałów  "/>
      <sheetName val="(5) Kalkulacje ofertowe "/>
      <sheetName val="TWES"/>
      <sheetName val="RZO"/>
      <sheetName val="Koszty_ogolne"/>
      <sheetName val="Objazdy"/>
      <sheetName val="Harmonogram"/>
      <sheetName val="ZZK"/>
      <sheetName val="zest"/>
      <sheetName val="Drogi odc 6"/>
      <sheetName val="kd_W1+PFU"/>
      <sheetName val="k.sanit. W0,W1,W2"/>
      <sheetName val="melioracje_W0,W1,W2"/>
      <sheetName val="wodociąg_W0, W1, W2"/>
      <sheetName val="gaz_W0,W1,W2"/>
      <sheetName val="Kolizje ee"/>
      <sheetName val="Oświetlenie"/>
      <sheetName val="Zasilanie"/>
      <sheetName val="Kolizje tt 6"/>
      <sheetName val="Kanalizacja tt 6"/>
      <sheetName val="OUD"/>
      <sheetName val="przep"/>
      <sheetName val="materiały"/>
      <sheetName val="NAWIERZCHNIE (2)"/>
      <sheetName val="układanie (2)"/>
      <sheetName val="rury"/>
      <sheetName val="Kanał - rob"/>
      <sheetName val="Przepusty"/>
      <sheetName val="Mieszanka 0-31,5 i 0-63"/>
      <sheetName val="Grysy do podbudowy i wiążącej"/>
      <sheetName val="Grysy do SMA"/>
      <sheetName val="Mączka"/>
      <sheetName val="TP 0-31,5"/>
      <sheetName val="rozbiórki"/>
      <sheetName val="Nawierzchnie"/>
      <sheetName val="Układanie"/>
      <sheetName val="Recepty"/>
      <sheetName val="humus"/>
      <sheetName val="Wykop"/>
      <sheetName val="Nasyp"/>
      <sheetName val="Profil"/>
      <sheetName val="Lamane"/>
      <sheetName val="w.mrozo"/>
      <sheetName val="prefabrykaty"/>
      <sheetName val="płace"/>
      <sheetName val="cennik sprzętu 2015"/>
      <sheetName val="zuzycie paliwa"/>
      <sheetName val="Bariery"/>
      <sheetName val="Drogi odc 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65">
          <cell r="B265">
            <v>280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z"/>
      <sheetName val="Definicje"/>
      <sheetName val="Master"/>
      <sheetName val="E-1,KP2,WD3,E4,Przepusty,Ekrany"/>
      <sheetName val="Pale"/>
      <sheetName val="Odwodnienie"/>
      <sheetName val="Desk E1"/>
      <sheetName val="Desk K2"/>
      <sheetName val="Desk WD3"/>
      <sheetName val="Desk E4"/>
      <sheetName val="K.O. ZESTAWIENIE"/>
      <sheetName val="Kontenery"/>
      <sheetName val="Ochrona"/>
      <sheetName val="Energia"/>
      <sheetName val="Dojazdy, place"/>
      <sheetName val="Drogi i place z gruzu"/>
      <sheetName val="Płyty drogowe"/>
      <sheetName val="Sprzęt Transport Drobnica"/>
    </sheetNames>
    <sheetDataSet>
      <sheetData sheetId="0"/>
      <sheetData sheetId="1">
        <row r="1">
          <cell r="B1">
            <v>30</v>
          </cell>
        </row>
        <row r="16">
          <cell r="B16">
            <v>1.5</v>
          </cell>
        </row>
        <row r="17">
          <cell r="B17">
            <v>0.6</v>
          </cell>
        </row>
        <row r="21">
          <cell r="B21">
            <v>140</v>
          </cell>
        </row>
        <row r="22">
          <cell r="B22">
            <v>175</v>
          </cell>
        </row>
        <row r="23">
          <cell r="B23">
            <v>320</v>
          </cell>
        </row>
        <row r="24">
          <cell r="B24">
            <v>420</v>
          </cell>
        </row>
        <row r="25">
          <cell r="B25">
            <v>400</v>
          </cell>
        </row>
        <row r="26">
          <cell r="B26">
            <v>180</v>
          </cell>
        </row>
        <row r="28">
          <cell r="B28">
            <v>25.2</v>
          </cell>
        </row>
        <row r="30">
          <cell r="B30">
            <v>30</v>
          </cell>
        </row>
        <row r="31">
          <cell r="B31">
            <v>65</v>
          </cell>
        </row>
        <row r="32">
          <cell r="B32">
            <v>20</v>
          </cell>
        </row>
        <row r="34">
          <cell r="B34">
            <v>160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C2">
            <v>126</v>
          </cell>
        </row>
        <row r="3">
          <cell r="F3">
            <v>320</v>
          </cell>
        </row>
      </sheetData>
      <sheetData sheetId="17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iadukty"/>
      <sheetName val="kladka"/>
      <sheetName val="deskowanie"/>
      <sheetName val="bet_zbr"/>
    </sheetNames>
    <sheetDataSet>
      <sheetData sheetId="0"/>
      <sheetData sheetId="1"/>
      <sheetData sheetId="2">
        <row r="3">
          <cell r="H3">
            <v>4.0476999999999999</v>
          </cell>
        </row>
        <row r="11">
          <cell r="J11">
            <v>175.2817056190278</v>
          </cell>
        </row>
        <row r="12">
          <cell r="J12">
            <v>147.65042751471361</v>
          </cell>
        </row>
        <row r="13">
          <cell r="J13">
            <v>121.41406525547868</v>
          </cell>
        </row>
        <row r="27">
          <cell r="J27">
            <v>169.51859584485072</v>
          </cell>
        </row>
        <row r="28">
          <cell r="J28">
            <v>158.22980965887376</v>
          </cell>
        </row>
        <row r="29">
          <cell r="J29">
            <v>129.88219341143522</v>
          </cell>
        </row>
      </sheetData>
      <sheetData sheetId="3">
        <row r="12">
          <cell r="P12">
            <v>150</v>
          </cell>
        </row>
        <row r="13">
          <cell r="P13">
            <v>385</v>
          </cell>
        </row>
        <row r="15">
          <cell r="P15">
            <v>350</v>
          </cell>
        </row>
        <row r="19">
          <cell r="P19">
            <v>750</v>
          </cell>
        </row>
        <row r="20">
          <cell r="P20">
            <v>120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A - Investment Plan"/>
      <sheetName val="Tender Budget"/>
      <sheetName val="App B - Risks and Opportunities"/>
      <sheetName val="App D- Cashflow  Draft"/>
      <sheetName val="App B - Risks and Opportuni pol"/>
      <sheetName val="Zestawienie"/>
      <sheetName val="Subcontractors"/>
      <sheetName val="A1"/>
      <sheetName val="A3 transport"/>
      <sheetName val="A4 sprzet"/>
      <sheetName val="A5"/>
      <sheetName val="A7"/>
      <sheetName val="A9"/>
      <sheetName val="Obiekt WD-1"/>
      <sheetName val="Obiekt MA-2"/>
      <sheetName val="Obiekt WD-3"/>
      <sheetName val="Obiekt WA-4"/>
      <sheetName val="Obiekt MA-5"/>
      <sheetName val="Obiekt MA-6"/>
      <sheetName val="Obiekt WD-7"/>
      <sheetName val="Zestawienie2"/>
      <sheetName val="Definic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rs"/>
      <sheetName val="day-w"/>
      <sheetName val="Casflow"/>
      <sheetName val="Summary"/>
      <sheetName val="A. Gen. Req."/>
      <sheetName val="B. Road works1"/>
      <sheetName val="C. Ancillary works1"/>
      <sheetName val="A. Gen. Req. 2"/>
      <sheetName val="B.Roadworks2"/>
      <sheetName val="C.Ancillary works2"/>
      <sheetName val="eq"/>
      <sheetName val="Labour"/>
      <sheetName val="Harmonog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2"/>
      <sheetName val="Rozbiórka baraków w etapie 2"/>
      <sheetName val="Organizacja ruchu etap 2"/>
      <sheetName val="elektryka 2"/>
      <sheetName val="specyfikacje_oznaczenia"/>
      <sheetName val="spis_treści"/>
      <sheetName val="Drogi_etap_2"/>
      <sheetName val="Rozbiórka_baraków_w_etapie_2"/>
      <sheetName val="Organizacja_ruchu_etap_2"/>
      <sheetName val="elektryka_2"/>
      <sheetName val="specyfikacje_oznaczenia1"/>
      <sheetName val="spis_treści1"/>
      <sheetName val="Drogi_etap_21"/>
      <sheetName val="Rozbiórka_baraków_w_etapie_21"/>
      <sheetName val="Organizacja_ruchu_etap_21"/>
      <sheetName val="elektryka_21"/>
      <sheetName val="specyfikacje_oznaczenia2"/>
      <sheetName val="spis_treści2"/>
      <sheetName val="Drogi_etap_22"/>
      <sheetName val="Rozbiórka_baraków_w_etapie_22"/>
      <sheetName val="Organizacja_ruchu_etap_22"/>
      <sheetName val="elektryka_22"/>
      <sheetName val="specyfikacje_oznaczenia3"/>
      <sheetName val="spis_treści3"/>
      <sheetName val="Drogi_etap_23"/>
      <sheetName val="Rozbiórka_baraków_w_etapie_23"/>
      <sheetName val="Organizacja_ruchu_etap_23"/>
      <sheetName val="elektryka_23"/>
    </sheetNames>
    <sheetDataSet>
      <sheetData sheetId="0" refreshError="1">
        <row r="40">
          <cell r="B40" t="str">
            <v>Przebudowa sieci energetycznych, oświetlenia drogowego, zasilanie sygnalizacji świetlnej i wiat przystankowych – II ETAP</v>
          </cell>
        </row>
        <row r="43">
          <cell r="B43" t="str">
            <v>D- 10.03.01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0">
          <cell r="B40" t="str">
            <v>Przebudowa sieci energetycznych, oświetlenia drogowego, zasilanie sygnalizacji świetlnej i wiat przystankowych – II ETAP</v>
          </cell>
        </row>
      </sheetData>
      <sheetData sheetId="7"/>
      <sheetData sheetId="8"/>
      <sheetData sheetId="9"/>
      <sheetData sheetId="10"/>
      <sheetData sheetId="11"/>
      <sheetData sheetId="12">
        <row r="40">
          <cell r="B40" t="str">
            <v>Przebudowa sieci energetycznych, oświetlenia drogowego, zasilanie sygnalizacji świetlnej i wiat przystankowych – II ETAP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odezja_Zaplecze"/>
      <sheetName val="przedmiar-zbiorczy"/>
      <sheetName val="DROGOWY"/>
      <sheetName val="MOSTY -ZBIOR"/>
      <sheetName val="OE-1"/>
      <sheetName val="OE-2"/>
      <sheetName val="OE-3"/>
      <sheetName val="OE-4"/>
      <sheetName val="OE-7"/>
      <sheetName val="OM-8"/>
      <sheetName val="OT-9"/>
      <sheetName val="OW-16"/>
      <sheetName val="OW-19"/>
      <sheetName val="OW-21"/>
      <sheetName val="OW-26"/>
      <sheetName val="WODA"/>
      <sheetName val="KAN-DESZCZ"/>
      <sheetName val="GAZ"/>
      <sheetName val="OŚWIETL"/>
      <sheetName val="ENERGET-PRZEBUD"/>
      <sheetName val="SYGNAL"/>
      <sheetName val="TELETECH"/>
      <sheetName val="EKRANY"/>
      <sheetName val="ZIELEŃ"/>
      <sheetName val="OZNAK"/>
      <sheetName val="MSI"/>
      <sheetName val="MELIOR"/>
      <sheetName val="WZM. GRUNTU"/>
      <sheetName val="ZMIANA ORG. RUCHU"/>
      <sheetName val="KCO"/>
      <sheetName val="KP_MW"/>
      <sheetName val="Cash "/>
      <sheetName val="Żelbet"/>
      <sheetName val="Wykaz_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24">
          <cell r="I24">
            <v>290.09324521948906</v>
          </cell>
          <cell r="J24">
            <v>274.27130252288453</v>
          </cell>
          <cell r="L24">
            <v>260.57753762811126</v>
          </cell>
        </row>
      </sheetData>
      <sheetData sheetId="3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A - Investment Plan"/>
      <sheetName val="Tender Budget"/>
      <sheetName val="App B - Risks and Opportunities"/>
      <sheetName val="App D- Cashflow  Draft"/>
      <sheetName val="App B - Risks and Opportuni pol"/>
      <sheetName val="Zestawienie"/>
      <sheetName val="Subcontractors"/>
      <sheetName val="A1"/>
      <sheetName val="A3 transport"/>
      <sheetName val="A4 sprzet"/>
      <sheetName val="A7"/>
      <sheetName val="A9"/>
      <sheetName val="Finansowe"/>
      <sheetName val="rozbiórki"/>
      <sheetName val="most"/>
      <sheetName val="roboty elektryczne"/>
      <sheetName val="roboty drogowe"/>
      <sheetName val="regulacja rzeki"/>
      <sheetName val="Wykaz cen"/>
      <sheetName val="Zestawienie zbiorcze"/>
      <sheetName val="Definicje"/>
      <sheetName val="App_A_-_Investment_Plan"/>
      <sheetName val="Tender_Budget"/>
      <sheetName val="App_B_-_Risks_and_Opportunities"/>
      <sheetName val="App_D-_Cashflow__Draft"/>
      <sheetName val="App_B_-_Risks_and_Opportuni_pol"/>
      <sheetName val="A3_transport"/>
      <sheetName val="A4_sprzet"/>
      <sheetName val="roboty_elektryczne"/>
      <sheetName val="roboty_drogowe"/>
      <sheetName val="regulacja_rzeki"/>
      <sheetName val="Wykaz_cen"/>
      <sheetName val="Zestawienie_zbiorc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C10">
            <v>73974.080000000002</v>
          </cell>
          <cell r="D10">
            <v>1335051.2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78228.47</v>
          </cell>
          <cell r="D11">
            <v>27442.6</v>
          </cell>
          <cell r="E11">
            <v>0</v>
          </cell>
          <cell r="F11">
            <v>0</v>
          </cell>
          <cell r="G11">
            <v>0</v>
          </cell>
        </row>
        <row r="20">
          <cell r="C20">
            <v>265540</v>
          </cell>
        </row>
        <row r="34">
          <cell r="C34">
            <v>158955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Kosztorys"/>
    </sheetNames>
    <sheetDataSet>
      <sheetData sheetId="0" refreshError="1"/>
      <sheetData sheetId="1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ort"/>
      <sheetName val="Koszty_ogolne"/>
      <sheetName val="Wzmocnienia "/>
      <sheetName val="1_TWES"/>
      <sheetName val="2_WYM.OGÓLNE"/>
      <sheetName val="drogi"/>
      <sheetName val="WN"/>
      <sheetName val="OŚW Gryźliny"/>
      <sheetName val="OŚW Stawiguda"/>
      <sheetName val="zamienny SN i NN"/>
      <sheetName val="GAZ_SC"/>
      <sheetName val="GAZ_WC"/>
      <sheetName val="KAN DESZCZ"/>
      <sheetName val="KAN SANIT"/>
      <sheetName val="TELET"/>
      <sheetName val="branże"/>
      <sheetName val="PODWYKONAWCY"/>
      <sheetName val="PODWYKONAWCY Olsztynek"/>
      <sheetName val="ekrany"/>
      <sheetName val="zliczenia"/>
      <sheetName val="wapno"/>
      <sheetName val="torowe"/>
      <sheetName val="rozbiórki"/>
      <sheetName val="Nawierzchnie"/>
      <sheetName val="Układanie"/>
      <sheetName val="Recepty"/>
      <sheetName val="humus"/>
      <sheetName val="Wykop"/>
      <sheetName val="Nasyp"/>
      <sheetName val="Profil"/>
      <sheetName val="Lamane"/>
      <sheetName val="w.mrozo"/>
      <sheetName val="prefabrykaty"/>
      <sheetName val="materiały"/>
      <sheetName val="płace"/>
      <sheetName val="cennik sprzętu 2014"/>
      <sheetName val="zuzycie paliwa"/>
      <sheetName val="humusy"/>
      <sheetName val="01"/>
      <sheetName val="ILOSCI"/>
      <sheetName val="Arkusz1"/>
      <sheetName val="Arkusz2"/>
    </sheetNames>
    <sheetDataSet>
      <sheetData sheetId="0" refreshError="1"/>
      <sheetData sheetId="1" refreshError="1"/>
      <sheetData sheetId="2">
        <row r="57">
          <cell r="L57">
            <v>32.94</v>
          </cell>
        </row>
        <row r="58">
          <cell r="L58">
            <v>214.76</v>
          </cell>
        </row>
        <row r="59">
          <cell r="L59">
            <v>62</v>
          </cell>
        </row>
        <row r="60">
          <cell r="L60">
            <v>99.89</v>
          </cell>
        </row>
        <row r="61">
          <cell r="L61">
            <v>28</v>
          </cell>
        </row>
        <row r="62">
          <cell r="L62">
            <v>85.22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ółczynniki"/>
      <sheetName val="ROZDZIAŁ CEN-STAN SUROWY"/>
      <sheetName val="Stan surowy"/>
      <sheetName val="Wykończeniówka"/>
      <sheetName val="ROZDZIAŁ CEN-WYKOŃCZENIE"/>
    </sheetNames>
    <sheetDataSet>
      <sheetData sheetId="0" refreshError="1">
        <row r="2">
          <cell r="H2">
            <v>5</v>
          </cell>
        </row>
        <row r="13">
          <cell r="D13">
            <v>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ekrany akustyczne"/>
      <sheetName val="specyfikacje_oznaczenia"/>
      <sheetName val="ekrany_akustyczne"/>
    </sheetNames>
    <sheetDataSet>
      <sheetData sheetId="0" refreshError="1">
        <row r="32">
          <cell r="B32" t="str">
            <v>D-07.08.04</v>
          </cell>
        </row>
      </sheetData>
      <sheetData sheetId="1" refreshError="1"/>
      <sheetData sheetId="2">
        <row r="32">
          <cell r="B32" t="str">
            <v>D-07.08.04</v>
          </cell>
        </row>
      </sheetData>
      <sheetData sheetId="3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ział_ogólny"/>
      <sheetName val="zzk"/>
      <sheetName val="drogówka  "/>
      <sheetName val="drogówka_docel"/>
      <sheetName val="wodoc_"/>
      <sheetName val="gaz śred cis"/>
      <sheetName val="GW1_GW2"/>
      <sheetName val="2GW1_2GW2 "/>
      <sheetName val="3GW1_3GW2"/>
      <sheetName val="4GW1_4GW2 "/>
      <sheetName val="5GW1_5GW2"/>
      <sheetName val="6GW1_6GW2"/>
      <sheetName val="7GW1_7GW2"/>
      <sheetName val="8GW1_8GW2"/>
      <sheetName val="kan san graw"/>
      <sheetName val="kan san tłoczna"/>
      <sheetName val="kan deszczowa"/>
      <sheetName val="sieć elektr_Śn"/>
      <sheetName val="sieć elektr_NN"/>
      <sheetName val="ENERGETYKA wn"/>
      <sheetName val="ENERGETYKA wn _220_"/>
      <sheetName val="oświetl"/>
      <sheetName val="sygnaliz świet"/>
      <sheetName val="telet"/>
      <sheetName val="odwodnienie "/>
      <sheetName val="odwodnienie_docelowe"/>
      <sheetName val="wodoc_ Rataje_Wielka Wieś"/>
      <sheetName val="mostowe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8 w km 13_161_84 "/>
      <sheetName val="Obiekt nr 9 w km 14_149_26 "/>
      <sheetName val="Obiekt nr 10 w km 14_460_12 "/>
      <sheetName val="Obiekt nr 11 w km 15_081_32 "/>
      <sheetName val="Hydrofornia Rataje"/>
      <sheetName val="Hydrofornia Wielka Wie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ZO"/>
      <sheetName val="KO (2)"/>
      <sheetName val="ZZK"/>
      <sheetName val="ZZK(1)"/>
      <sheetName val="1.Wymagania 1ogólne"/>
      <sheetName val="2.S5-etap II"/>
      <sheetName val="3.Węzły-etap II"/>
      <sheetName val="4.Drogi poprzeczne-etap II"/>
      <sheetName val="5.Drogi wewnętrzne-etap II"/>
      <sheetName val="15.Oznakowanie Rydzyna"/>
      <sheetName val="ZZK (2)"/>
      <sheetName val="1.Wymagania ogólne"/>
      <sheetName val="2. W.Dąbcze"/>
      <sheetName val="kruszywa"/>
      <sheetName val="masy"/>
      <sheetName val="Układanie"/>
      <sheetName val="KO"/>
      <sheetName val="ilości"/>
      <sheetName val="Zestawienie materiałów"/>
    </sheetNames>
    <sheetDataSet>
      <sheetData sheetId="0">
        <row r="4">
          <cell r="C4" t="str">
            <v>Budowa drogi ekspresowej S5 Poznań - Wrocław odc. Radomicko - Kaczkowo, etap II odc. Leszno Płd. (z węzłem) - Kaczkowo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18">
          <cell r="E118">
            <v>199366</v>
          </cell>
        </row>
      </sheetData>
      <sheetData sheetId="6">
        <row r="61">
          <cell r="E61">
            <v>8369</v>
          </cell>
        </row>
      </sheetData>
      <sheetData sheetId="7">
        <row r="48">
          <cell r="E48">
            <v>3298</v>
          </cell>
        </row>
      </sheetData>
      <sheetData sheetId="8">
        <row r="73">
          <cell r="E73">
            <v>111</v>
          </cell>
        </row>
      </sheetData>
      <sheetData sheetId="9" refreshError="1"/>
      <sheetData sheetId="10" refreshError="1"/>
      <sheetData sheetId="11" refreshError="1"/>
      <sheetData sheetId="12">
        <row r="82">
          <cell r="E82">
            <v>33340</v>
          </cell>
        </row>
      </sheetData>
      <sheetData sheetId="13" refreshError="1"/>
      <sheetData sheetId="14" refreshError="1"/>
      <sheetData sheetId="15">
        <row r="50">
          <cell r="M50">
            <v>25.082426167582419</v>
          </cell>
        </row>
      </sheetData>
      <sheetData sheetId="16">
        <row r="160">
          <cell r="G160">
            <v>4.2</v>
          </cell>
        </row>
      </sheetData>
      <sheetData sheetId="17" refreshError="1"/>
      <sheetData sheetId="18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ZO"/>
      <sheetName val="Koszty_ogolne Kamil"/>
      <sheetName val="KP.całość"/>
      <sheetName val="Koszty_ogolne_Kamil"/>
      <sheetName val="KP_całość"/>
      <sheetName val="Koszty_ogolne_Kamil1"/>
      <sheetName val="KP_całość1"/>
      <sheetName val="Koszty_ogolne_Kamil2"/>
      <sheetName val="KP_całość2"/>
      <sheetName val="Koszty_ogolne_Kamil3"/>
      <sheetName val="KP_całość3"/>
    </sheetNames>
    <sheetDataSet>
      <sheetData sheetId="0">
        <row r="5">
          <cell r="L5">
            <v>4.1086</v>
          </cell>
        </row>
      </sheetData>
      <sheetData sheetId="1"/>
      <sheetData sheetId="2">
        <row r="25">
          <cell r="R25">
            <v>860</v>
          </cell>
        </row>
      </sheetData>
      <sheetData sheetId="3"/>
      <sheetData sheetId="4">
        <row r="25">
          <cell r="R25">
            <v>860</v>
          </cell>
        </row>
      </sheetData>
      <sheetData sheetId="5"/>
      <sheetData sheetId="6">
        <row r="25">
          <cell r="R25">
            <v>860</v>
          </cell>
        </row>
      </sheetData>
      <sheetData sheetId="7"/>
      <sheetData sheetId="8">
        <row r="25">
          <cell r="R25">
            <v>860</v>
          </cell>
        </row>
      </sheetData>
      <sheetData sheetId="9"/>
      <sheetData sheetId="10">
        <row r="25">
          <cell r="R25">
            <v>860</v>
          </cell>
        </row>
      </sheetData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ział_ogólny"/>
      <sheetName val="zzk"/>
      <sheetName val="drogówka  "/>
      <sheetName val="drogówka_docel"/>
      <sheetName val="wodoc_"/>
      <sheetName val="gaz śred cis"/>
      <sheetName val="GW1_GW2"/>
      <sheetName val="2GW1_2GW2 "/>
      <sheetName val="3GW1_3GW2"/>
      <sheetName val="4GW1_4GW2 "/>
      <sheetName val="5GW1_5GW2"/>
      <sheetName val="6GW1_6GW2"/>
      <sheetName val="7GW1_7GW2"/>
      <sheetName val="8GW1_8GW2"/>
      <sheetName val="kan san graw"/>
      <sheetName val="kan san tłoczna"/>
      <sheetName val="kan deszczowa"/>
      <sheetName val="sieć elektr_Śn"/>
      <sheetName val="sieć elektr_NN"/>
      <sheetName val="ENERGETYKA wn"/>
      <sheetName val="ENERGETYKA wn _220_"/>
      <sheetName val="oświetl"/>
      <sheetName val="sygnaliz świet"/>
      <sheetName val="telet"/>
      <sheetName val="odwodnienie "/>
      <sheetName val="odwodnienie_docelowe"/>
      <sheetName val="wodoc_ Rataje_Wielka Wieś"/>
      <sheetName val="mostowe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8 w km 13_161_84 "/>
      <sheetName val="Obiekt nr 9 w km 14_149_26 "/>
      <sheetName val="Obiekt nr 10 w km 14_460_12 "/>
      <sheetName val="Obiekt nr 11 w km 15_081_32 "/>
      <sheetName val="Hydrofornia Rataje"/>
      <sheetName val="Hydrofornia Wielka Wie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A - Investment Plan"/>
      <sheetName val="Tender Budget"/>
      <sheetName val="App D- Cashflow  Draft"/>
      <sheetName val="App B - Risks and Opportuni pol"/>
      <sheetName val="Zestawienie"/>
      <sheetName val="Subcontractors"/>
      <sheetName val="A1"/>
      <sheetName val="A3 transport"/>
      <sheetName val="A4 sprzet"/>
      <sheetName val="A5"/>
      <sheetName val="A7"/>
      <sheetName val="A9"/>
      <sheetName val="P1"/>
      <sheetName val="P2"/>
      <sheetName val="P3"/>
      <sheetName val="WiaduktW4"/>
      <sheetName val="Most M5"/>
      <sheetName val="Reg_pot"/>
      <sheetName val="Wiadukt W6"/>
      <sheetName val="Pt7"/>
      <sheetName val="Most M8"/>
      <sheetName val="Wiadukt W9"/>
      <sheetName val="P10"/>
      <sheetName val="Zestawienie2"/>
      <sheetName val="Definicje"/>
      <sheetName val="Ukladanie_Ma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KOD Budowy"/>
      <sheetName val="B63"/>
      <sheetName val="B84"/>
      <sheetName val="B19"/>
      <sheetName val="B94"/>
      <sheetName val="B81"/>
      <sheetName val="BY8"/>
      <sheetName val="B67"/>
      <sheetName val="B67100%"/>
      <sheetName val="REJON5"/>
      <sheetName val="POSREDNIE"/>
      <sheetName val="obliczenia"/>
      <sheetName val="2"/>
      <sheetName val="1"/>
      <sheetName val="B67100_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A5" t="str">
            <v>NUMERO</v>
          </cell>
          <cell r="B5" t="str">
            <v>PAS</v>
          </cell>
          <cell r="C5" t="str">
            <v>NUMERO</v>
          </cell>
        </row>
        <row r="6">
          <cell r="A6">
            <v>1</v>
          </cell>
          <cell r="B6">
            <v>0</v>
          </cell>
          <cell r="C6">
            <v>4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.V.III-2.1 WA-174"/>
      <sheetName val="T.V.III-2.2 WD-175"/>
      <sheetName val="T.V.III-2.3 E1"/>
      <sheetName val="T.V.III-2.4 WD-176"/>
      <sheetName val="T.V.III-2.5 WD-177"/>
      <sheetName val="T.V.III-2.6 WA-178"/>
      <sheetName val="T.V.III-2.7 E2"/>
      <sheetName val="T.V.III-2.8 WD-179"/>
      <sheetName val="T.V.III-2.9 WD-180"/>
      <sheetName val="T.V.III-2.10 WD-181"/>
      <sheetName val="T.V.III-2.11 E4"/>
      <sheetName val="T.V.III-2.12 WA-182"/>
      <sheetName val="T.V.III-2.13 WA-183"/>
      <sheetName val="T.V.III-2.14 PG-184"/>
      <sheetName val="T.V.III-2.15 WD-185"/>
      <sheetName val="T.V.III-2.16 WD-186"/>
      <sheetName val="T.V.III-2.17 WA-187"/>
      <sheetName val="T.V.III-2.18 WD-188_"/>
      <sheetName val="T.V.III-2.19 WA-189"/>
      <sheetName val="T.V.III-2.20 WD-190"/>
      <sheetName val="T.V.III-2.21 WA-191"/>
      <sheetName val="T.V.III-2.22 WA-192"/>
      <sheetName val="T.V.III-2.23 PG-192A"/>
      <sheetName val="T.V.III-2.24 WD-193"/>
      <sheetName val="T.V.III-2.25 WA-194"/>
      <sheetName val="T.V.III-2.26 WD-195"/>
      <sheetName val="T.V.III-2.27 WD-196"/>
      <sheetName val="T.V.III-2.28 przeb. sieci trak"/>
      <sheetName val="T.V.III-2.29 Przebud linii LPN"/>
      <sheetName val="ZZK"/>
      <sheetName val="TOTAL_M"/>
      <sheetName val="beton"/>
      <sheetName val="01 WA-174"/>
      <sheetName val="02 WD-175"/>
      <sheetName val="03 E-1"/>
      <sheetName val="04 WD-176"/>
      <sheetName val="05 WD-177"/>
      <sheetName val="06 WA-178"/>
      <sheetName val="07 E-2"/>
      <sheetName val="08 WD-179"/>
      <sheetName val="09 WD-180"/>
      <sheetName val="10 WD-181"/>
      <sheetName val="11 E-4"/>
      <sheetName val="12 WA-182"/>
      <sheetName val="13 WA-183"/>
      <sheetName val="14 PG-184"/>
      <sheetName val="15 WD-185"/>
      <sheetName val="16 WD-186"/>
      <sheetName val="17 WA-187"/>
      <sheetName val="18 WD-188"/>
      <sheetName val="19 WA-189"/>
      <sheetName val="20 WD-190"/>
      <sheetName val="21 WA-191"/>
      <sheetName val="22 WA-192"/>
      <sheetName val="23 PG-192A"/>
      <sheetName val="24 WD-193"/>
      <sheetName val="25 WA-194"/>
      <sheetName val="26 WD-195"/>
      <sheetName val="27 WD-196"/>
    </sheetNames>
    <sheetDataSet>
      <sheetData sheetId="0" refreshError="1">
        <row r="6">
          <cell r="C6" t="str">
            <v>M.01.00.00</v>
          </cell>
          <cell r="D6" t="str">
            <v>ROBOTY PRZYGOTOWAWCZE</v>
          </cell>
          <cell r="E6" t="str">
            <v>xxx</v>
          </cell>
          <cell r="F6" t="str">
            <v>xxx</v>
          </cell>
        </row>
        <row r="7">
          <cell r="B7" t="str">
            <v>1.</v>
          </cell>
          <cell r="C7" t="str">
            <v>M.01.01.01</v>
          </cell>
          <cell r="D7" t="str">
            <v>Obsługa geodezyjna</v>
          </cell>
          <cell r="E7" t="str">
            <v>xxx</v>
          </cell>
          <cell r="F7" t="str">
            <v>xxx</v>
          </cell>
        </row>
        <row r="8">
          <cell r="B8" t="str">
            <v>1.1</v>
          </cell>
          <cell r="C8" t="str">
            <v>M.01.01.01.11</v>
          </cell>
          <cell r="D8" t="str">
            <v>Wytyczenie obiektu</v>
          </cell>
          <cell r="E8" t="str">
            <v>rycz.</v>
          </cell>
          <cell r="F8">
            <v>1</v>
          </cell>
        </row>
        <row r="9">
          <cell r="D9" t="str">
            <v>Razem roboty przygotowawcze:</v>
          </cell>
        </row>
        <row r="10">
          <cell r="C10" t="str">
            <v>M.11.00.00</v>
          </cell>
          <cell r="D10" t="str">
            <v>FUNDAMENTOWANIE</v>
          </cell>
          <cell r="E10" t="str">
            <v>xxx</v>
          </cell>
          <cell r="F10" t="str">
            <v>xxx</v>
          </cell>
        </row>
        <row r="11">
          <cell r="B11" t="str">
            <v>2.</v>
          </cell>
          <cell r="C11" t="str">
            <v>M.11.01.02</v>
          </cell>
          <cell r="D11" t="str">
            <v>Wykonanie wykopów fundamentowych</v>
          </cell>
          <cell r="E11" t="str">
            <v>xxx</v>
          </cell>
          <cell r="F11" t="str">
            <v>xxx</v>
          </cell>
        </row>
        <row r="12">
          <cell r="B12" t="str">
            <v>2.1</v>
          </cell>
          <cell r="C12" t="str">
            <v>M.11.01.02.11</v>
          </cell>
          <cell r="D12" t="str">
            <v>Wykonanie wykopów fundamentowych w gruntach nieskalistych</v>
          </cell>
          <cell r="E12" t="str">
            <v>m3</v>
          </cell>
          <cell r="F12">
            <v>8661</v>
          </cell>
        </row>
        <row r="13">
          <cell r="B13" t="str">
            <v>3.</v>
          </cell>
          <cell r="C13" t="str">
            <v>M.11.01.04</v>
          </cell>
          <cell r="D13" t="str">
            <v>Zasypanie wykopów z zagęszczeniem</v>
          </cell>
          <cell r="E13" t="str">
            <v>xxx</v>
          </cell>
          <cell r="F13" t="str">
            <v>xxx</v>
          </cell>
        </row>
        <row r="14">
          <cell r="B14" t="str">
            <v>3.1</v>
          </cell>
          <cell r="C14" t="str">
            <v>M.11.01.04.11</v>
          </cell>
          <cell r="D14" t="str">
            <v>Zasypanie wykopów z zagęszczeniem z gruntu przepuszczalnego</v>
          </cell>
          <cell r="E14" t="str">
            <v>m3</v>
          </cell>
          <cell r="F14">
            <v>7028</v>
          </cell>
        </row>
        <row r="15">
          <cell r="B15" t="str">
            <v>4.</v>
          </cell>
          <cell r="C15" t="str">
            <v>M.11.01.09</v>
          </cell>
          <cell r="D15" t="str">
            <v>Wbicie ścianek szczelnych</v>
          </cell>
          <cell r="E15" t="str">
            <v>xxx</v>
          </cell>
          <cell r="F15" t="str">
            <v>xxx</v>
          </cell>
        </row>
        <row r="16">
          <cell r="B16" t="str">
            <v>4.1</v>
          </cell>
          <cell r="C16" t="str">
            <v>M.11.01.09.12</v>
          </cell>
          <cell r="D16" t="str">
            <v>Wbicie ścianek szczelnych H=8,0m (do pozostawienia)</v>
          </cell>
          <cell r="E16" t="str">
            <v>m</v>
          </cell>
          <cell r="F16">
            <v>86.1</v>
          </cell>
        </row>
        <row r="17">
          <cell r="D17" t="str">
            <v>Razem fundamentowanie:</v>
          </cell>
        </row>
        <row r="18">
          <cell r="C18" t="str">
            <v>M.12.00.00</v>
          </cell>
          <cell r="D18" t="str">
            <v>ZBROJENIE</v>
          </cell>
          <cell r="E18" t="str">
            <v>xxx</v>
          </cell>
          <cell r="F18" t="str">
            <v>xxx</v>
          </cell>
        </row>
        <row r="19">
          <cell r="B19" t="str">
            <v>5.</v>
          </cell>
          <cell r="C19" t="str">
            <v>M.12.01.01</v>
          </cell>
          <cell r="D19" t="str">
            <v>Zbrojenie stalą klasy A-I</v>
          </cell>
          <cell r="E19" t="str">
            <v>xxx</v>
          </cell>
          <cell r="F19" t="str">
            <v>xxx</v>
          </cell>
        </row>
        <row r="20">
          <cell r="B20" t="str">
            <v>5.1</v>
          </cell>
          <cell r="C20" t="str">
            <v>M.12.01.01.11</v>
          </cell>
          <cell r="D20" t="str">
            <v>Zbrojenie stalą klasy A-I</v>
          </cell>
          <cell r="E20" t="str">
            <v>kg</v>
          </cell>
          <cell r="F20">
            <v>5500</v>
          </cell>
        </row>
        <row r="21">
          <cell r="B21" t="str">
            <v>6.</v>
          </cell>
          <cell r="C21" t="str">
            <v>M.12.01.03</v>
          </cell>
          <cell r="D21" t="str">
            <v>Zbrojenie stalą klasy A-IIIN</v>
          </cell>
          <cell r="E21" t="str">
            <v>xxx</v>
          </cell>
          <cell r="F21" t="str">
            <v>xxx</v>
          </cell>
        </row>
        <row r="22">
          <cell r="B22" t="str">
            <v>6.1.</v>
          </cell>
          <cell r="C22" t="str">
            <v>M.12.01.03.11</v>
          </cell>
          <cell r="D22" t="str">
            <v>Zbrojenie stalą klasy A-IIIN</v>
          </cell>
          <cell r="E22" t="str">
            <v>kg</v>
          </cell>
          <cell r="F22">
            <v>378076</v>
          </cell>
        </row>
        <row r="23">
          <cell r="B23" t="str">
            <v>7.</v>
          </cell>
          <cell r="C23" t="str">
            <v>M.12.02.01</v>
          </cell>
          <cell r="D23" t="str">
            <v>Stal sprężająca</v>
          </cell>
          <cell r="E23" t="str">
            <v>xxx</v>
          </cell>
          <cell r="F23" t="str">
            <v>xxx</v>
          </cell>
        </row>
        <row r="24">
          <cell r="B24" t="str">
            <v>7.1</v>
          </cell>
          <cell r="C24" t="str">
            <v>M.12.02.01.12</v>
          </cell>
          <cell r="D24" t="str">
            <v>Stal sprężająca - kable 19 Ø 0,6"</v>
          </cell>
          <cell r="E24" t="str">
            <v>kg</v>
          </cell>
          <cell r="F24">
            <v>42344</v>
          </cell>
        </row>
        <row r="25">
          <cell r="D25" t="str">
            <v>Razem zbrojenie:</v>
          </cell>
        </row>
        <row r="26">
          <cell r="C26" t="str">
            <v>M.13.00.00</v>
          </cell>
          <cell r="D26" t="str">
            <v>BETON</v>
          </cell>
          <cell r="E26" t="str">
            <v>xxx</v>
          </cell>
          <cell r="F26" t="str">
            <v>xxx</v>
          </cell>
        </row>
        <row r="27">
          <cell r="B27" t="str">
            <v>8.</v>
          </cell>
          <cell r="C27" t="str">
            <v>M.13.01.01</v>
          </cell>
          <cell r="D27" t="str">
            <v>Beton podpór</v>
          </cell>
          <cell r="E27" t="str">
            <v>xxx</v>
          </cell>
          <cell r="F27" t="str">
            <v>xxx</v>
          </cell>
        </row>
        <row r="28">
          <cell r="B28" t="str">
            <v>8.1</v>
          </cell>
          <cell r="C28" t="str">
            <v>M.13.01.01.11</v>
          </cell>
          <cell r="D28" t="str">
            <v>Beton podpór B35 (C30/37)</v>
          </cell>
          <cell r="E28" t="str">
            <v>m3</v>
          </cell>
          <cell r="F28">
            <v>1954</v>
          </cell>
        </row>
        <row r="29">
          <cell r="B29" t="str">
            <v>8.2</v>
          </cell>
          <cell r="C29" t="str">
            <v>M.13.01.01.12</v>
          </cell>
          <cell r="D29" t="str">
            <v>Beton podpór B40 (C35/45)</v>
          </cell>
          <cell r="E29" t="str">
            <v>m3</v>
          </cell>
          <cell r="F29">
            <v>132</v>
          </cell>
        </row>
        <row r="30">
          <cell r="B30" t="str">
            <v>9.</v>
          </cell>
          <cell r="C30" t="str">
            <v>M.13.01.02</v>
          </cell>
          <cell r="D30" t="str">
            <v>Beton płyt przejściowych</v>
          </cell>
          <cell r="E30" t="str">
            <v>xxx</v>
          </cell>
          <cell r="F30" t="str">
            <v>xxx</v>
          </cell>
        </row>
        <row r="31">
          <cell r="B31" t="str">
            <v>9.1</v>
          </cell>
          <cell r="C31" t="str">
            <v>M.13.01.02.11</v>
          </cell>
          <cell r="D31" t="str">
            <v>Beton płyt przejściowych B40 (C35/45)</v>
          </cell>
          <cell r="E31" t="str">
            <v>m3</v>
          </cell>
          <cell r="F31">
            <v>134</v>
          </cell>
        </row>
        <row r="32">
          <cell r="B32" t="str">
            <v>10.</v>
          </cell>
          <cell r="C32" t="str">
            <v>M.13.01.03</v>
          </cell>
          <cell r="D32" t="str">
            <v>Beton ustroju nośnego</v>
          </cell>
          <cell r="E32" t="str">
            <v>xxx</v>
          </cell>
          <cell r="F32" t="str">
            <v>xxx</v>
          </cell>
        </row>
        <row r="33">
          <cell r="B33" t="str">
            <v>10.1</v>
          </cell>
          <cell r="C33" t="str">
            <v>M.13.01.03.14</v>
          </cell>
          <cell r="D33" t="str">
            <v>Beton ustroju nośnego B60 (C50/60)</v>
          </cell>
          <cell r="E33" t="str">
            <v>m3</v>
          </cell>
          <cell r="F33">
            <v>1338</v>
          </cell>
        </row>
        <row r="34">
          <cell r="B34" t="str">
            <v>11.</v>
          </cell>
          <cell r="C34" t="str">
            <v>M.13.01.05</v>
          </cell>
          <cell r="D34" t="str">
            <v>Beton kap</v>
          </cell>
          <cell r="E34" t="str">
            <v>xxx</v>
          </cell>
          <cell r="F34" t="str">
            <v>xxx</v>
          </cell>
        </row>
        <row r="35">
          <cell r="B35" t="str">
            <v>11.1</v>
          </cell>
          <cell r="C35" t="str">
            <v>M.13.01.05.11</v>
          </cell>
          <cell r="D35" t="str">
            <v>Beton kap B40 (C35/45)</v>
          </cell>
          <cell r="E35" t="str">
            <v>m3</v>
          </cell>
          <cell r="F35">
            <v>111</v>
          </cell>
        </row>
        <row r="36">
          <cell r="B36" t="str">
            <v>12.</v>
          </cell>
          <cell r="C36" t="str">
            <v>M.13.01.06</v>
          </cell>
          <cell r="D36" t="str">
            <v>Beton ław pod umocnienie stożków nasypowych</v>
          </cell>
          <cell r="E36" t="str">
            <v>xxx</v>
          </cell>
          <cell r="F36" t="str">
            <v>xxx</v>
          </cell>
        </row>
        <row r="37">
          <cell r="B37" t="str">
            <v>12.1</v>
          </cell>
          <cell r="C37" t="str">
            <v>M.13.01.06.11</v>
          </cell>
          <cell r="D37" t="str">
            <v>Beton ław pod umocnienie stożków nasypowych B30 (C25/30)</v>
          </cell>
          <cell r="E37" t="str">
            <v>m3</v>
          </cell>
          <cell r="F37">
            <v>8</v>
          </cell>
        </row>
        <row r="38">
          <cell r="B38" t="str">
            <v>13.</v>
          </cell>
          <cell r="C38" t="str">
            <v>M.13.02.01</v>
          </cell>
          <cell r="D38" t="str">
            <v>Beton niekonstrukcyjny</v>
          </cell>
          <cell r="E38" t="str">
            <v>xxx</v>
          </cell>
          <cell r="F38" t="str">
            <v>xxx</v>
          </cell>
        </row>
        <row r="39">
          <cell r="B39" t="str">
            <v>13.1</v>
          </cell>
          <cell r="C39" t="str">
            <v>M.13.02.01.11</v>
          </cell>
          <cell r="D39" t="str">
            <v>Beton niekonstrukcyjny B15 (C12/15)</v>
          </cell>
          <cell r="E39" t="str">
            <v>m3</v>
          </cell>
          <cell r="F39">
            <v>297</v>
          </cell>
        </row>
        <row r="40">
          <cell r="D40" t="str">
            <v>Razem beton:</v>
          </cell>
        </row>
        <row r="41">
          <cell r="C41" t="str">
            <v>M.14.00.00</v>
          </cell>
          <cell r="D41" t="str">
            <v>KONSTRUKCJE STALOWE</v>
          </cell>
          <cell r="E41" t="str">
            <v>xxx</v>
          </cell>
          <cell r="F41" t="str">
            <v>xxx</v>
          </cell>
        </row>
        <row r="42">
          <cell r="B42" t="str">
            <v>14.</v>
          </cell>
          <cell r="C42" t="str">
            <v>M.14.01.04</v>
          </cell>
          <cell r="D42" t="str">
            <v>Drobne elementy stalowe</v>
          </cell>
          <cell r="E42" t="str">
            <v>xxx</v>
          </cell>
          <cell r="F42" t="str">
            <v>xxx</v>
          </cell>
        </row>
        <row r="43">
          <cell r="B43" t="str">
            <v>14.1</v>
          </cell>
          <cell r="C43" t="str">
            <v>M.14.01.04.11</v>
          </cell>
          <cell r="D43" t="str">
            <v>Kotwy kap</v>
          </cell>
          <cell r="E43" t="str">
            <v>kg</v>
          </cell>
          <cell r="F43">
            <v>2878</v>
          </cell>
        </row>
        <row r="44">
          <cell r="B44" t="str">
            <v>14.2</v>
          </cell>
          <cell r="C44" t="str">
            <v>M.14.01.04.12</v>
          </cell>
          <cell r="D44" t="str">
            <v>Kotwy ekranów akustycznych i latarni</v>
          </cell>
          <cell r="E44" t="str">
            <v>kg</v>
          </cell>
          <cell r="F44">
            <v>315</v>
          </cell>
        </row>
        <row r="45">
          <cell r="D45" t="str">
            <v>Razem konstrukcje stalowe:</v>
          </cell>
        </row>
        <row r="46">
          <cell r="C46" t="str">
            <v>M.15.00.00</v>
          </cell>
          <cell r="D46" t="str">
            <v>IZOLACJE I NAWIERZCHNIE</v>
          </cell>
          <cell r="E46" t="str">
            <v>xxx</v>
          </cell>
          <cell r="F46" t="str">
            <v>xxx</v>
          </cell>
        </row>
        <row r="47">
          <cell r="B47" t="str">
            <v>15.</v>
          </cell>
          <cell r="C47" t="str">
            <v>M.15.01.01</v>
          </cell>
          <cell r="D47" t="str">
            <v>Izolacja cienka</v>
          </cell>
          <cell r="E47" t="str">
            <v>xxx</v>
          </cell>
          <cell r="F47" t="str">
            <v>xxx</v>
          </cell>
        </row>
        <row r="48">
          <cell r="B48" t="str">
            <v>15.1</v>
          </cell>
          <cell r="C48" t="str">
            <v>M.15.01.01.11</v>
          </cell>
          <cell r="D48" t="str">
            <v>Izolacja cienka wykonywana na zimno</v>
          </cell>
          <cell r="E48" t="str">
            <v>m2</v>
          </cell>
          <cell r="F48">
            <v>2344.4</v>
          </cell>
        </row>
        <row r="49">
          <cell r="B49" t="str">
            <v>16.</v>
          </cell>
          <cell r="C49" t="str">
            <v>M.15.03.01</v>
          </cell>
          <cell r="D49" t="str">
            <v>Izolacja gruba</v>
          </cell>
          <cell r="E49" t="str">
            <v>xxx</v>
          </cell>
          <cell r="F49" t="str">
            <v>xxx</v>
          </cell>
        </row>
        <row r="50">
          <cell r="B50" t="str">
            <v>16.1</v>
          </cell>
          <cell r="C50" t="str">
            <v>M.15.03.01.11</v>
          </cell>
          <cell r="D50" t="str">
            <v>Izolacja gruba z papy zgrzewalnej-jednowarstwowa</v>
          </cell>
          <cell r="E50" t="str">
            <v>m2</v>
          </cell>
          <cell r="F50">
            <v>2228.9</v>
          </cell>
        </row>
        <row r="51">
          <cell r="B51" t="str">
            <v>16.2</v>
          </cell>
          <cell r="C51" t="str">
            <v>M.15.03.01.12</v>
          </cell>
          <cell r="D51" t="str">
            <v>Izolacja gruba z papy zgrzewalnej-dwuwarstwowa</v>
          </cell>
          <cell r="E51" t="str">
            <v>m2</v>
          </cell>
          <cell r="F51">
            <v>237.5</v>
          </cell>
        </row>
        <row r="52">
          <cell r="B52" t="str">
            <v>17.</v>
          </cell>
          <cell r="C52" t="str">
            <v>M.15.04.01</v>
          </cell>
          <cell r="D52" t="str">
            <v>Nawierzchnia jezdni-warstwa wiążąca</v>
          </cell>
          <cell r="E52" t="str">
            <v>xxx</v>
          </cell>
          <cell r="F52" t="str">
            <v>xxx</v>
          </cell>
        </row>
        <row r="53">
          <cell r="B53" t="str">
            <v>17.1</v>
          </cell>
          <cell r="C53" t="str">
            <v>M.15.04.01.11</v>
          </cell>
          <cell r="D53" t="str">
            <v>Nawierzchnia jezdni z asfaltu twardolanego</v>
          </cell>
          <cell r="E53" t="str">
            <v>m2</v>
          </cell>
          <cell r="F53">
            <v>1785.5</v>
          </cell>
        </row>
        <row r="54">
          <cell r="B54" t="str">
            <v>18.</v>
          </cell>
          <cell r="C54" t="str">
            <v>M.15.04.02</v>
          </cell>
          <cell r="D54" t="str">
            <v>Nawierzchnia jezdni-warstwa ścieralna</v>
          </cell>
          <cell r="E54" t="str">
            <v>xxx</v>
          </cell>
          <cell r="F54" t="str">
            <v>xxx</v>
          </cell>
        </row>
        <row r="55">
          <cell r="B55" t="str">
            <v>18.1</v>
          </cell>
          <cell r="C55" t="str">
            <v>M.15.04.02.11</v>
          </cell>
          <cell r="D55" t="str">
            <v>Nawierzchnia jezdni z SMA</v>
          </cell>
          <cell r="E55" t="str">
            <v>ujęto w kosztorysie branży drogowej</v>
          </cell>
        </row>
        <row r="56">
          <cell r="B56" t="str">
            <v>19.</v>
          </cell>
          <cell r="C56" t="str">
            <v>M.15.04.03</v>
          </cell>
          <cell r="D56" t="str">
            <v>Nawierzchnia na kapach</v>
          </cell>
          <cell r="E56" t="str">
            <v>xxx</v>
          </cell>
          <cell r="F56" t="str">
            <v>xxx</v>
          </cell>
        </row>
        <row r="57">
          <cell r="B57" t="str">
            <v>19.1</v>
          </cell>
          <cell r="C57" t="str">
            <v>M.15.04.03.11</v>
          </cell>
          <cell r="D57" t="str">
            <v>Nawierzchnia na kapach bitumiczna modyfikowana polimerami</v>
          </cell>
          <cell r="E57" t="str">
            <v>m2</v>
          </cell>
          <cell r="F57">
            <v>339.2</v>
          </cell>
        </row>
        <row r="58">
          <cell r="D58" t="str">
            <v>Razem izolacje i nawierzchnie:</v>
          </cell>
        </row>
        <row r="59">
          <cell r="C59" t="str">
            <v>M.16.00.00</v>
          </cell>
          <cell r="D59" t="str">
            <v>ODWODNIENIE</v>
          </cell>
          <cell r="E59" t="str">
            <v>xxx</v>
          </cell>
          <cell r="F59" t="str">
            <v>xxx</v>
          </cell>
        </row>
        <row r="60">
          <cell r="B60" t="str">
            <v>20.</v>
          </cell>
          <cell r="C60" t="str">
            <v>M.16.01.01</v>
          </cell>
          <cell r="D60" t="str">
            <v xml:space="preserve">Wpusty mostowe </v>
          </cell>
          <cell r="E60" t="str">
            <v>xxx</v>
          </cell>
          <cell r="F60" t="str">
            <v>xxx</v>
          </cell>
        </row>
        <row r="61">
          <cell r="B61" t="str">
            <v>20.1</v>
          </cell>
          <cell r="C61" t="str">
            <v>M.16.01.01.11</v>
          </cell>
          <cell r="D61" t="str">
            <v>Wpusty mostowe żeliwne</v>
          </cell>
          <cell r="E61" t="str">
            <v>szt.</v>
          </cell>
          <cell r="F61">
            <v>14</v>
          </cell>
        </row>
        <row r="62">
          <cell r="B62" t="str">
            <v>21.</v>
          </cell>
          <cell r="C62" t="str">
            <v>M.16.01.02</v>
          </cell>
          <cell r="D62" t="str">
            <v>Przewody odpływowe i zbiorcze</v>
          </cell>
          <cell r="E62" t="str">
            <v>xxx</v>
          </cell>
          <cell r="F62" t="str">
            <v>xxx</v>
          </cell>
        </row>
        <row r="63">
          <cell r="B63" t="str">
            <v>21.1</v>
          </cell>
          <cell r="C63" t="str">
            <v>M.16.01.02.11</v>
          </cell>
          <cell r="D63" t="str">
            <v>Rury z żywic poliestrowych wzmacnianych włóknem szklanym</v>
          </cell>
          <cell r="E63" t="str">
            <v>m</v>
          </cell>
          <cell r="F63">
            <v>136</v>
          </cell>
        </row>
        <row r="64">
          <cell r="B64" t="str">
            <v>22.</v>
          </cell>
          <cell r="C64" t="str">
            <v>M.16.01.03</v>
          </cell>
          <cell r="D64" t="str">
            <v>Odwodnienie izolacji pomostu</v>
          </cell>
          <cell r="E64" t="str">
            <v>xxx</v>
          </cell>
          <cell r="F64" t="str">
            <v>xxx</v>
          </cell>
        </row>
        <row r="65">
          <cell r="B65" t="str">
            <v>22.1</v>
          </cell>
          <cell r="C65" t="str">
            <v>M.16.01.03.11</v>
          </cell>
          <cell r="D65" t="str">
            <v>Drenaż z kruszywa otoczonego żywicą</v>
          </cell>
          <cell r="E65" t="str">
            <v>m</v>
          </cell>
          <cell r="F65">
            <v>189.5</v>
          </cell>
        </row>
        <row r="66">
          <cell r="B66" t="str">
            <v>23.</v>
          </cell>
          <cell r="C66" t="str">
            <v>M.16.01.10</v>
          </cell>
          <cell r="D66" t="str">
            <v>Drenaż za płytami przejściowymi</v>
          </cell>
          <cell r="E66" t="str">
            <v>xxx</v>
          </cell>
          <cell r="F66" t="str">
            <v>xxx</v>
          </cell>
        </row>
        <row r="67">
          <cell r="B67" t="str">
            <v>23.1</v>
          </cell>
          <cell r="C67" t="str">
            <v>M.16.01.10.11</v>
          </cell>
          <cell r="D67" t="str">
            <v>Drenaż za płytami przejściowymi</v>
          </cell>
          <cell r="E67" t="str">
            <v>m</v>
          </cell>
          <cell r="F67">
            <v>87</v>
          </cell>
        </row>
        <row r="68">
          <cell r="B68" t="str">
            <v>24.</v>
          </cell>
          <cell r="C68" t="str">
            <v>M.16.01.11</v>
          </cell>
          <cell r="D68" t="str">
            <v>Drenaż zasypki</v>
          </cell>
          <cell r="E68" t="str">
            <v>xxx</v>
          </cell>
          <cell r="F68" t="str">
            <v>xxx</v>
          </cell>
        </row>
        <row r="69">
          <cell r="B69" t="str">
            <v>24.1</v>
          </cell>
          <cell r="C69" t="str">
            <v>M.16.01.11.11</v>
          </cell>
          <cell r="D69" t="str">
            <v>Drenaż zasypki typ I</v>
          </cell>
          <cell r="E69" t="str">
            <v>kpl.</v>
          </cell>
          <cell r="F69">
            <v>1</v>
          </cell>
        </row>
        <row r="70">
          <cell r="D70" t="str">
            <v>Razem odwodnienie:</v>
          </cell>
        </row>
        <row r="71">
          <cell r="C71" t="str">
            <v>M.17.00.00</v>
          </cell>
          <cell r="D71" t="str">
            <v>ŁOŻYSKA</v>
          </cell>
          <cell r="E71" t="str">
            <v>xxx</v>
          </cell>
          <cell r="F71" t="str">
            <v>xxx</v>
          </cell>
        </row>
        <row r="72">
          <cell r="B72" t="str">
            <v>25.</v>
          </cell>
          <cell r="C72" t="str">
            <v>M.17.01.03</v>
          </cell>
          <cell r="D72" t="str">
            <v>Łożyska garnkowe</v>
          </cell>
          <cell r="E72" t="str">
            <v>xxx</v>
          </cell>
          <cell r="F72" t="str">
            <v>xxx</v>
          </cell>
        </row>
        <row r="73">
          <cell r="B73" t="str">
            <v>25.1</v>
          </cell>
          <cell r="C73" t="str">
            <v>M.17.01.03.11</v>
          </cell>
          <cell r="D73" t="str">
            <v>Łożyska garnkowe stałe V=7,0MN</v>
          </cell>
          <cell r="E73" t="str">
            <v>szt.</v>
          </cell>
          <cell r="F73">
            <v>2</v>
          </cell>
        </row>
        <row r="74">
          <cell r="B74" t="str">
            <v>25.2</v>
          </cell>
          <cell r="C74" t="str">
            <v>M.17.01.03.12a</v>
          </cell>
          <cell r="D74" t="str">
            <v>Łożyska garnkowe jednokierunkowo przesuwne V=4,0MN</v>
          </cell>
          <cell r="E74" t="str">
            <v>szt.</v>
          </cell>
          <cell r="F74">
            <v>4</v>
          </cell>
        </row>
        <row r="75">
          <cell r="B75" t="str">
            <v>25.3</v>
          </cell>
          <cell r="C75" t="str">
            <v>M.17.01.03.12b</v>
          </cell>
          <cell r="D75" t="str">
            <v>Łożyska garnkowe jednokierunkowo przesuwne V=7,0MN</v>
          </cell>
          <cell r="E75" t="str">
            <v>szt.</v>
          </cell>
          <cell r="F75">
            <v>2</v>
          </cell>
        </row>
        <row r="76">
          <cell r="B76" t="str">
            <v>25.4</v>
          </cell>
          <cell r="C76" t="str">
            <v>M.17.01.03.13a</v>
          </cell>
          <cell r="D76" t="str">
            <v>Łożyska garnkowe wielokierunkowo przesuwne V=4,0MN</v>
          </cell>
          <cell r="E76" t="str">
            <v>szt.</v>
          </cell>
          <cell r="F76">
            <v>12</v>
          </cell>
        </row>
        <row r="77">
          <cell r="B77" t="str">
            <v>25.5</v>
          </cell>
          <cell r="C77" t="str">
            <v>M.17.01.03.13b</v>
          </cell>
          <cell r="D77" t="str">
            <v>Łożyska garnkowe wielokierunkowo przesuwne V=7,0MN</v>
          </cell>
          <cell r="E77" t="str">
            <v>szt.</v>
          </cell>
          <cell r="F77">
            <v>4</v>
          </cell>
        </row>
        <row r="78">
          <cell r="D78" t="str">
            <v>Razem łożyska:</v>
          </cell>
        </row>
        <row r="79">
          <cell r="C79" t="str">
            <v>M.18.00.00</v>
          </cell>
          <cell r="D79" t="str">
            <v>DYLATACJE</v>
          </cell>
          <cell r="E79" t="str">
            <v>xxx</v>
          </cell>
          <cell r="F79" t="str">
            <v>xxx</v>
          </cell>
        </row>
        <row r="80">
          <cell r="B80" t="str">
            <v>26.</v>
          </cell>
          <cell r="C80" t="str">
            <v>M.18.01.01</v>
          </cell>
          <cell r="D80" t="str">
            <v>Dylatacja modułowa</v>
          </cell>
          <cell r="E80" t="str">
            <v>xxx</v>
          </cell>
          <cell r="F80" t="str">
            <v>xxx</v>
          </cell>
        </row>
        <row r="81">
          <cell r="B81" t="str">
            <v>26.1</v>
          </cell>
          <cell r="C81" t="str">
            <v>M.18.01.01.11</v>
          </cell>
          <cell r="D81" t="str">
            <v>Dylatacja modułowa +-50mm</v>
          </cell>
          <cell r="E81" t="str">
            <v>m</v>
          </cell>
          <cell r="F81">
            <v>76.7</v>
          </cell>
        </row>
        <row r="82">
          <cell r="B82" t="str">
            <v>27.</v>
          </cell>
          <cell r="C82" t="str">
            <v>M.18.01.03</v>
          </cell>
          <cell r="D82" t="str">
            <v>Zabezpieczenie szczelin dylatacyjnych</v>
          </cell>
          <cell r="E82" t="str">
            <v>xxx</v>
          </cell>
          <cell r="F82" t="str">
            <v>xxx</v>
          </cell>
        </row>
        <row r="83">
          <cell r="B83" t="str">
            <v>27.1</v>
          </cell>
          <cell r="C83" t="str">
            <v>M.18.01.03.11</v>
          </cell>
          <cell r="D83" t="str">
            <v>Dylatacja z taśmy PCV</v>
          </cell>
          <cell r="E83" t="str">
            <v>m</v>
          </cell>
          <cell r="F83">
            <v>50.73</v>
          </cell>
        </row>
        <row r="84">
          <cell r="D84" t="str">
            <v>Razem dylatacje:</v>
          </cell>
        </row>
        <row r="85">
          <cell r="C85" t="str">
            <v>M.19.00.00</v>
          </cell>
          <cell r="D85" t="str">
            <v>ELEMENTY ZABEZPIECZAJĄCE</v>
          </cell>
          <cell r="E85" t="str">
            <v>xxx</v>
          </cell>
          <cell r="F85" t="str">
            <v>xxx</v>
          </cell>
        </row>
        <row r="86">
          <cell r="B86" t="str">
            <v>28.</v>
          </cell>
          <cell r="C86" t="str">
            <v>M.19.01.01</v>
          </cell>
          <cell r="D86" t="str">
            <v>Krawężniki kamienne</v>
          </cell>
          <cell r="E86" t="str">
            <v>xxx</v>
          </cell>
          <cell r="F86" t="str">
            <v>xxx</v>
          </cell>
        </row>
        <row r="87">
          <cell r="B87" t="str">
            <v>28.1</v>
          </cell>
          <cell r="C87" t="str">
            <v>M.19.01.01.11</v>
          </cell>
          <cell r="D87" t="str">
            <v>Krawężnik mostowy kamienny 18x20</v>
          </cell>
          <cell r="E87" t="str">
            <v>m</v>
          </cell>
          <cell r="F87">
            <v>310.10000000000002</v>
          </cell>
        </row>
        <row r="88">
          <cell r="B88" t="str">
            <v>28.2</v>
          </cell>
          <cell r="C88" t="str">
            <v>M.19.01.01.12</v>
          </cell>
          <cell r="D88" t="str">
            <v>Krawężnik kamienny 20x30 za obiektem</v>
          </cell>
          <cell r="E88" t="str">
            <v>m</v>
          </cell>
          <cell r="F88">
            <v>50.2</v>
          </cell>
        </row>
        <row r="89">
          <cell r="B89" t="str">
            <v>29.</v>
          </cell>
          <cell r="C89" t="str">
            <v>M.19.01.02</v>
          </cell>
          <cell r="D89" t="str">
            <v>Bariery ochronne na obiektach mostowych</v>
          </cell>
          <cell r="E89" t="str">
            <v>xxx</v>
          </cell>
          <cell r="F89" t="str">
            <v>xxx</v>
          </cell>
        </row>
        <row r="90">
          <cell r="B90" t="str">
            <v>29.1</v>
          </cell>
          <cell r="C90" t="str">
            <v>M.19.01.02.11</v>
          </cell>
          <cell r="D90" t="str">
            <v>Bariery ochronne SP-06/M</v>
          </cell>
          <cell r="E90" t="str">
            <v>m</v>
          </cell>
          <cell r="F90">
            <v>162.9</v>
          </cell>
        </row>
        <row r="91">
          <cell r="B91" t="str">
            <v>30.</v>
          </cell>
          <cell r="C91" t="str">
            <v>M.19.01.03</v>
          </cell>
          <cell r="D91" t="str">
            <v>Barieroporęcze na obiektach mostowych</v>
          </cell>
          <cell r="E91" t="str">
            <v>xxx</v>
          </cell>
          <cell r="F91" t="str">
            <v>xxx</v>
          </cell>
        </row>
        <row r="92">
          <cell r="B92" t="str">
            <v>30.1</v>
          </cell>
          <cell r="C92" t="str">
            <v>M.19.01.03.11</v>
          </cell>
          <cell r="D92" t="str">
            <v>Barieroporęcze sztywne</v>
          </cell>
          <cell r="E92" t="str">
            <v>m</v>
          </cell>
          <cell r="F92">
            <v>147.19999999999999</v>
          </cell>
        </row>
        <row r="93">
          <cell r="B93" t="str">
            <v>31.</v>
          </cell>
          <cell r="C93" t="str">
            <v>M.19.01.04</v>
          </cell>
          <cell r="D93" t="str">
            <v>Balustrady</v>
          </cell>
          <cell r="E93" t="str">
            <v>xxx</v>
          </cell>
          <cell r="F93" t="str">
            <v>xxx</v>
          </cell>
        </row>
        <row r="94">
          <cell r="B94" t="str">
            <v>31.1</v>
          </cell>
          <cell r="C94" t="str">
            <v>M.19.01.04.11</v>
          </cell>
          <cell r="D94" t="str">
            <v>Balustrady z płaskowników na obiektach mostowych</v>
          </cell>
          <cell r="E94" t="str">
            <v>kg</v>
          </cell>
          <cell r="F94">
            <v>129</v>
          </cell>
        </row>
        <row r="95">
          <cell r="B95" t="str">
            <v>31.2</v>
          </cell>
          <cell r="C95" t="str">
            <v>M.19.01.04.12</v>
          </cell>
          <cell r="D95" t="str">
            <v>Balustrada schodów skarpowych</v>
          </cell>
          <cell r="E95" t="str">
            <v>kg</v>
          </cell>
          <cell r="F95">
            <v>862</v>
          </cell>
        </row>
        <row r="96">
          <cell r="D96" t="str">
            <v>Razem elementy zabezpieczające:</v>
          </cell>
        </row>
        <row r="97">
          <cell r="C97" t="str">
            <v>M.20.00.00</v>
          </cell>
          <cell r="D97" t="str">
            <v>INNE ROBOTY MOSTOWE</v>
          </cell>
          <cell r="E97" t="str">
            <v>xxx</v>
          </cell>
          <cell r="F97" t="str">
            <v>xxx</v>
          </cell>
        </row>
        <row r="98">
          <cell r="B98" t="str">
            <v>32.</v>
          </cell>
          <cell r="C98" t="str">
            <v>M.20.01.03</v>
          </cell>
          <cell r="D98" t="str">
            <v>Rury osłonowe</v>
          </cell>
          <cell r="E98" t="str">
            <v>xxx</v>
          </cell>
          <cell r="F98" t="str">
            <v>xxx</v>
          </cell>
        </row>
        <row r="99">
          <cell r="B99" t="str">
            <v>32.1</v>
          </cell>
          <cell r="C99" t="str">
            <v>M.20.01.03.11</v>
          </cell>
          <cell r="D99" t="str">
            <v>Rury osłonowe RHDPE Ø 180/16.4</v>
          </cell>
          <cell r="E99" t="str">
            <v>m</v>
          </cell>
          <cell r="F99">
            <v>58</v>
          </cell>
        </row>
        <row r="100">
          <cell r="B100" t="str">
            <v>33.</v>
          </cell>
          <cell r="C100" t="str">
            <v>M.20.01.05</v>
          </cell>
          <cell r="D100" t="str">
            <v>Umocnienie skarp</v>
          </cell>
          <cell r="E100" t="str">
            <v>xxx</v>
          </cell>
          <cell r="F100" t="str">
            <v>xxx</v>
          </cell>
        </row>
        <row r="101">
          <cell r="B101" t="str">
            <v>33.1</v>
          </cell>
          <cell r="C101" t="str">
            <v>M.20.01.05.11</v>
          </cell>
          <cell r="D101" t="str">
            <v>Umocnienie skarp elementami betonowymi</v>
          </cell>
          <cell r="E101" t="str">
            <v>m2</v>
          </cell>
          <cell r="F101">
            <v>560</v>
          </cell>
        </row>
        <row r="102">
          <cell r="B102" t="str">
            <v>34.</v>
          </cell>
          <cell r="C102" t="str">
            <v>M.20.01.08</v>
          </cell>
          <cell r="D102" t="str">
            <v>Schody skarpowe</v>
          </cell>
          <cell r="E102" t="str">
            <v>xxx</v>
          </cell>
          <cell r="F102" t="str">
            <v>xxx</v>
          </cell>
        </row>
        <row r="103">
          <cell r="B103" t="str">
            <v>34.1</v>
          </cell>
          <cell r="C103" t="str">
            <v>M.20.01.08.11</v>
          </cell>
          <cell r="D103" t="str">
            <v>Schody skarpowe prefabrykowane</v>
          </cell>
          <cell r="E103" t="str">
            <v>m</v>
          </cell>
          <cell r="F103">
            <v>52.9</v>
          </cell>
        </row>
        <row r="104">
          <cell r="B104" t="str">
            <v>35.</v>
          </cell>
          <cell r="C104" t="str">
            <v>M.20.01.10</v>
          </cell>
          <cell r="D104" t="str">
            <v>Zabezpieczenie antykorozyjne powierzchni betonowych</v>
          </cell>
          <cell r="E104" t="str">
            <v>xxx</v>
          </cell>
          <cell r="F104" t="str">
            <v>xxx</v>
          </cell>
        </row>
        <row r="105">
          <cell r="B105" t="str">
            <v>35.1</v>
          </cell>
          <cell r="C105" t="str">
            <v>M.20.01.10.12</v>
          </cell>
          <cell r="D105" t="str">
            <v>Zabezpieczenie materiałem impregnującym</v>
          </cell>
          <cell r="E105" t="str">
            <v>m2</v>
          </cell>
          <cell r="F105">
            <v>1162</v>
          </cell>
        </row>
        <row r="106">
          <cell r="B106" t="str">
            <v>36.</v>
          </cell>
          <cell r="C106" t="str">
            <v>M.20.01.11</v>
          </cell>
          <cell r="D106" t="str">
            <v>Ekrany akustyczne na obiektach mostowych</v>
          </cell>
          <cell r="E106" t="str">
            <v>xxx</v>
          </cell>
          <cell r="F106" t="str">
            <v>xxx</v>
          </cell>
        </row>
        <row r="107">
          <cell r="B107" t="str">
            <v>36.1</v>
          </cell>
          <cell r="C107" t="str">
            <v>M.20.01.11.11</v>
          </cell>
          <cell r="D107" t="str">
            <v>Ekrany akustyczne ze szkła akrylowego</v>
          </cell>
          <cell r="E107" t="str">
            <v>m</v>
          </cell>
          <cell r="F107">
            <v>171.4</v>
          </cell>
        </row>
        <row r="108">
          <cell r="D108" t="str">
            <v>Razem inne roboty mostowe:</v>
          </cell>
        </row>
        <row r="109">
          <cell r="C109" t="str">
            <v>M.21.00.00</v>
          </cell>
          <cell r="D109" t="str">
            <v>ROBOTY DODATKOWE</v>
          </cell>
          <cell r="E109" t="str">
            <v>xxx</v>
          </cell>
          <cell r="F109" t="str">
            <v>xxx</v>
          </cell>
        </row>
        <row r="110">
          <cell r="B110" t="str">
            <v>37.</v>
          </cell>
          <cell r="C110" t="str">
            <v>M.21.02.02</v>
          </cell>
          <cell r="D110" t="str">
            <v>Próbne obciążenie przęseł obiektu</v>
          </cell>
          <cell r="E110" t="str">
            <v>xxx</v>
          </cell>
          <cell r="F110" t="str">
            <v>xxx</v>
          </cell>
        </row>
        <row r="111">
          <cell r="B111" t="str">
            <v>37.1</v>
          </cell>
          <cell r="C111" t="str">
            <v>M.21.02.02.11</v>
          </cell>
          <cell r="D111" t="str">
            <v>Próbne obciążenie przęseł obiektu wraz z projektem</v>
          </cell>
          <cell r="E111" t="str">
            <v>rycz.</v>
          </cell>
          <cell r="F111">
            <v>1</v>
          </cell>
        </row>
        <row r="112">
          <cell r="D112" t="str">
            <v>Razem roboty dodatkowe:</v>
          </cell>
        </row>
        <row r="113">
          <cell r="D113" t="str">
            <v>RAZEM OBIEKT WA-174: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"/>
      <sheetName val="DROGI"/>
      <sheetName val="MOP_OT"/>
      <sheetName val="MOP_KAL"/>
      <sheetName val="Total"/>
      <sheetName val="Raport"/>
      <sheetName val="Koszty_ogolne"/>
      <sheetName val="Układanie"/>
      <sheetName val="Nawierzchnie"/>
      <sheetName val="Recepty (2)"/>
      <sheetName val="płace"/>
      <sheetName val="NSGO"/>
      <sheetName val="Wykop"/>
      <sheetName val="Koryto"/>
      <sheetName val="Profil"/>
      <sheetName val="Nasyp"/>
      <sheetName val="Stabilizacja"/>
      <sheetName val="Lamane"/>
      <sheetName val="Sprzet_07_2006"/>
      <sheetName val="zuzycie paliwa"/>
      <sheetName val="stab cem 5"/>
      <sheetName val="stab cem  2,5"/>
      <sheetName val="stab cem  1,5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l_hydrauliczne "/>
      <sheetName val="obl_hydrauliczne _WYDRUK"/>
      <sheetName val="zestawienie do pozwolenia"/>
      <sheetName val="zestawienie do pozwolenia_druk"/>
      <sheetName val="ZESPOŁY WYDRUK"/>
      <sheetName val="z rysunku"/>
      <sheetName val="ZBIORNIKI _zestawienie"/>
      <sheetName val="zespoły ocz"/>
      <sheetName val="infiltracja i retencja"/>
      <sheetName val="ZBIORNIKI "/>
      <sheetName val="muldy"/>
      <sheetName val="trapez"/>
      <sheetName val="zestawienie DLA MELIORANTÓW"/>
      <sheetName val="mopy zapotrz_wo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ANF"/>
      <sheetName val="Budżet robót wstępnych"/>
      <sheetName val="Budżet stanu surowego"/>
      <sheetName val="ZT"/>
      <sheetName val="Wykończeniówka MOSTALEX"/>
      <sheetName val="Analiza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"/>
      <sheetName val="zbiornik"/>
      <sheetName val="ZPR"/>
      <sheetName val="beton"/>
    </sheetNames>
    <sheetDataSet>
      <sheetData sheetId="0" refreshError="1"/>
      <sheetData sheetId="1" refreshError="1"/>
      <sheetData sheetId="2" refreshError="1"/>
      <sheetData sheetId="3">
        <row r="14">
          <cell r="P14">
            <v>330</v>
          </cell>
        </row>
      </sheetData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ZK"/>
      <sheetName val="ZPR"/>
      <sheetName val="Most"/>
      <sheetName val="Przepusty"/>
      <sheetName val="Most tymczasowy i przepusty"/>
      <sheetName val="beton"/>
      <sheetName val="KO_DW_414_PRZYSIECZ-DZIKÓW_12-0"/>
      <sheetName val="Most_tymczasowy_i_przepus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P12">
            <v>130.5</v>
          </cell>
        </row>
        <row r="13">
          <cell r="P13">
            <v>243</v>
          </cell>
        </row>
        <row r="17">
          <cell r="P17">
            <v>351</v>
          </cell>
        </row>
        <row r="18">
          <cell r="P18">
            <v>432</v>
          </cell>
        </row>
      </sheetData>
      <sheetData sheetId="6" refreshError="1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1"/>
      <sheetName val="D2_odc_I"/>
      <sheetName val="D3_odc_II"/>
      <sheetName val="D4-WS-1"/>
      <sheetName val="D5-WD2"/>
      <sheetName val="D6-WS3"/>
      <sheetName val="D7-ws3a"/>
      <sheetName val="D8-WS4"/>
      <sheetName val="D9-ws5"/>
      <sheetName val="D10-ws6"/>
      <sheetName val="D11-wd7"/>
      <sheetName val="D12-wd7 A"/>
      <sheetName val="D13-wd7 B"/>
      <sheetName val="!D14-MS-8"/>
      <sheetName val="D15-wd9"/>
      <sheetName val="D16-wd10 (2)"/>
      <sheetName val="D17-wd11"/>
      <sheetName val="D18-Most tymczas."/>
      <sheetName val="zbiorcz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.KOSZT.INWEST."/>
      <sheetName val="Estak. O-E1"/>
      <sheetName val="Estak. O-E2"/>
      <sheetName val="Estak. O-E3iE4"/>
      <sheetName val="wiad. 0-E5"/>
      <sheetName val="Estak. O-E6"/>
      <sheetName val="Estak. O-E7"/>
      <sheetName val="Most O-M8"/>
      <sheetName val="Most O-M9"/>
      <sheetName val="Kładk. O-K10"/>
      <sheetName val="Tunel O-T11"/>
      <sheetName val="Tunel O-T12"/>
      <sheetName val="Tunel O-T13"/>
      <sheetName val="Tunel O-T14"/>
      <sheetName val="Tunel O-T15"/>
      <sheetName val="Mury"/>
      <sheetName val="Sch. O-S29"/>
      <sheetName val="Sch. O-S30"/>
      <sheetName val="Estak_ O_E3i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edmiar nr 1 - Wym. Ogólne "/>
      <sheetName val="nr4 WA 2"/>
      <sheetName val="B WA2"/>
      <sheetName val=" nr5 WA 4"/>
      <sheetName val="B WA4"/>
      <sheetName val="nr6 M 5"/>
      <sheetName val="B M5"/>
      <sheetName val="nr7 WA 6"/>
      <sheetName val="B WA6"/>
      <sheetName val=" nr8 WA 8"/>
      <sheetName val="B WA8"/>
      <sheetName val="nr9 WA 13"/>
      <sheetName val="B WA13"/>
      <sheetName val=" nr10 WA 16"/>
      <sheetName val="B WA16"/>
      <sheetName val="nr11 WA 19"/>
      <sheetName val="B WA19"/>
      <sheetName val="nr12 WA 21"/>
      <sheetName val="B WA21"/>
      <sheetName val="nr13 M 23"/>
      <sheetName val="B M23"/>
      <sheetName val="nr14 WA 24"/>
      <sheetName val="B WA24"/>
      <sheetName val="nr 15 PG 3"/>
      <sheetName val="B PG3"/>
      <sheetName val="nr16 PG 7"/>
      <sheetName val="B PG7"/>
      <sheetName val="nr17 WD 9"/>
      <sheetName val="B WD9"/>
      <sheetName val="nr18 - PG 10"/>
      <sheetName val="B PG10"/>
      <sheetName val=" nr19 PG 11"/>
      <sheetName val="B PG11"/>
      <sheetName val="nr20 WD 12"/>
      <sheetName val="B WD12"/>
      <sheetName val=" nr21 PG 14"/>
      <sheetName val="B PG14"/>
      <sheetName val="nr 22 WD 15"/>
      <sheetName val="B WD15"/>
      <sheetName val="nr23 PG 17"/>
      <sheetName val="B PG17"/>
      <sheetName val="nr24 WD 18"/>
      <sheetName val="B WD18"/>
      <sheetName val="nr25 WD 20"/>
      <sheetName val="B WD20"/>
      <sheetName val="nr26 WD 22"/>
      <sheetName val="B WD22"/>
      <sheetName val="nr27 PG 25"/>
      <sheetName val="B PG25"/>
      <sheetName val="nr28 WD 26"/>
      <sheetName val="B WD26"/>
      <sheetName val="nr29 PG 27"/>
      <sheetName val="B PG27"/>
      <sheetName val="nr30 WD 28"/>
      <sheetName val="B WD28"/>
      <sheetName val="nr31 P 15"/>
      <sheetName val="B P15"/>
      <sheetName val="nr32 P 21"/>
      <sheetName val="B P21"/>
      <sheetName val="nr33 P 22"/>
      <sheetName val="B P22"/>
      <sheetName val="nr34 P 31"/>
      <sheetName val="B P31"/>
      <sheetName val="nr35 P 33"/>
      <sheetName val="B P33"/>
      <sheetName val="nr36 P 47"/>
      <sheetName val="B P47"/>
      <sheetName val="KP"/>
      <sheetName val="KZO"/>
      <sheetName val="Mosty_Zb"/>
      <sheetName val="Przedmiar nr 37 - Urządzenia"/>
      <sheetName val="Ilości"/>
      <sheetName val="U_Zb"/>
      <sheetName val="Razem"/>
    </sheetNames>
    <sheetDataSet>
      <sheetData sheetId="0"/>
      <sheetData sheetId="1"/>
      <sheetData sheetId="2" refreshError="1">
        <row r="2">
          <cell r="J2">
            <v>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yfikacje oznaczenia"/>
      <sheetName val="spis treści"/>
      <sheetName val="Drogi etap 1"/>
      <sheetName val="Drogi etap 3"/>
      <sheetName val="Rozbiórka baraków w etapie 3"/>
      <sheetName val="Organizacja ruchu etap 1"/>
      <sheetName val="Organizacja ruchu etap 3"/>
      <sheetName val="elektryka 1"/>
      <sheetName val="elektryka 3"/>
      <sheetName val="elektryka zaplecze E-1"/>
      <sheetName val="ZZK"/>
      <sheetName val="ZPR"/>
      <sheetName val="Opaska Rozewie"/>
      <sheetName val="beton"/>
      <sheetName val="specyfikacje_oznaczenia"/>
      <sheetName val="spis_treści"/>
      <sheetName val="Drogi_etap_1"/>
      <sheetName val="Drogi_etap_3"/>
      <sheetName val="Rozbiórka_baraków_w_etapie_3"/>
      <sheetName val="Organizacja_ruchu_etap_1"/>
      <sheetName val="Organizacja_ruchu_etap_3"/>
      <sheetName val="elektryka_1"/>
      <sheetName val="elektryka_3"/>
      <sheetName val="elektryka_zaplecze_E-1"/>
      <sheetName val="Opaska_Rozewie"/>
    </sheetNames>
    <sheetDataSet>
      <sheetData sheetId="0" refreshError="1">
        <row r="6">
          <cell r="B6" t="str">
            <v>D-01.01.01</v>
          </cell>
        </row>
        <row r="7">
          <cell r="B7" t="str">
            <v>D-01.02.02</v>
          </cell>
        </row>
        <row r="20">
          <cell r="B20" t="str">
            <v>D-05.03.13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>
        <row r="6">
          <cell r="B6" t="str">
            <v>D-01.01.01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ZO"/>
      <sheetName val="Koszty_ogolne Kamil"/>
      <sheetName val="KP.całość"/>
    </sheetNames>
    <sheetDataSet>
      <sheetData sheetId="0">
        <row r="5">
          <cell r="L5">
            <v>4.1086</v>
          </cell>
        </row>
      </sheetData>
      <sheetData sheetId="1"/>
      <sheetData sheetId="2">
        <row r="25">
          <cell r="R25">
            <v>860</v>
          </cell>
        </row>
        <row r="26">
          <cell r="R26">
            <v>2400</v>
          </cell>
        </row>
      </sheetData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ZBIORCZE"/>
      <sheetName val="48.0+983,45 DD79P"/>
      <sheetName val="49.80+111,61 S5"/>
      <sheetName val="50.0+946,49  4776P"/>
      <sheetName val="51.82+735,06 S5"/>
      <sheetName val="52.84+088,40 S5"/>
      <sheetName val="53.84+504,89 S5"/>
      <sheetName val="54.85+789,98 S5"/>
      <sheetName val="55.0+040,60 łącz.3"/>
      <sheetName val="56.1+557,94  5476P"/>
      <sheetName val="57.1+802,55  5476P"/>
      <sheetName val="58.86+533,87 S5"/>
      <sheetName val="59.0+534,54  5475P"/>
      <sheetName val="60.87+244,98 S5"/>
      <sheetName val="61.88+018,04 S5"/>
      <sheetName val="62.0+508,27 dr. gm. 6009"/>
      <sheetName val="63.89+473,43 S5"/>
      <sheetName val="64.89+837,67 S5"/>
      <sheetName val="65.91+061,55 S5"/>
      <sheetName val="66.91+568,66 S5"/>
      <sheetName val="67.92+213,67 S5"/>
      <sheetName val="68.5+133,04 DD87P"/>
      <sheetName val="69.92+516,69 S5"/>
      <sheetName val="70.93+667,99 S5"/>
      <sheetName val="71.94+610,14 S5"/>
      <sheetName val="72.0+395,94 dr.lok."/>
      <sheetName val="73.96+000,00 S5"/>
      <sheetName val="74.96+767,36 S5"/>
      <sheetName val="75.97+179,44 S5"/>
      <sheetName val="76.97+771,24 S5"/>
      <sheetName val="77.3+257,52 DD94P"/>
      <sheetName val="78.0+434,35 DD97L"/>
      <sheetName val="79.97+971,00 S5"/>
      <sheetName val="80.98+459,67 S5"/>
      <sheetName val="81.99+120,95 S5"/>
      <sheetName val="82.0+192,80 łącz.3"/>
      <sheetName val="83.0+045,61 łącz.3"/>
      <sheetName val="84.99+419,72 S5"/>
      <sheetName val="85.0+347,78 DD98P"/>
      <sheetName val="86.0+633,87 łącz.1"/>
      <sheetName val="87.0+473,26 łącz. 1"/>
      <sheetName val="88.0+309,00 łącz.2"/>
      <sheetName val="89.100+051,53 S5"/>
      <sheetName val="90.100+521,74 S5"/>
      <sheetName val="91.101+294,29 S5"/>
      <sheetName val="92.70+025,53 DK36"/>
      <sheetName val="93.70+190,53 DK36"/>
      <sheetName val="94.70+449,00 DK36"/>
      <sheetName val="95.70+787,56 DK36"/>
      <sheetName val="96.71+185,61 DK36"/>
      <sheetName val="97.70+273,01 starej DK 36"/>
      <sheetName val="98.101+480,04 S5"/>
      <sheetName val="99.101+819,19 S5"/>
      <sheetName val="100.101+837,48 S5"/>
      <sheetName val="101.102+147,33 S5"/>
      <sheetName val="102.102+457,33 S5"/>
      <sheetName val="103.102+946,26 S5"/>
      <sheetName val="104.103+274,95 S5"/>
      <sheetName val="105.74+063,90 DK36"/>
      <sheetName val="106.Przepust DK36"/>
      <sheetName val="107.75+038,17 DK36"/>
      <sheetName val="108.0+302,51  4910P"/>
      <sheetName val="109.75+969,13 DK36"/>
      <sheetName val="110.104+114,96 S5"/>
      <sheetName val="111.104+418,51 S5"/>
      <sheetName val="112.104+500,00 S5"/>
      <sheetName val="113.106+553,40 S5"/>
      <sheetName val="114.108+595,20 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czy"/>
      <sheetName val="obwodnica"/>
      <sheetName val="PRZ-zbiorczy"/>
      <sheetName val="PRZ-przejscie"/>
      <sheetName val="PRZ-drogi"/>
      <sheetName val="PRZ-sanitarna"/>
      <sheetName val="PRZ-elekt"/>
      <sheetName val="PRZ-telekom"/>
      <sheetName val="PRZ-mosty i tory"/>
      <sheetName val="PRZ-kolizje tory, SRK"/>
      <sheetName val="PRZ-przebud kabla telekom"/>
      <sheetName val="R-ul. Woj.Pols."/>
      <sheetName val="R-ul. Ełcka"/>
      <sheetName val="R-skrzyżowanie"/>
      <sheetName val="R-nawierz i zatoki ul. Ełcka"/>
      <sheetName val="kostka"/>
      <sheetName val="podbudowa"/>
      <sheetName val="hotmix"/>
      <sheetName val="wycena masy"/>
      <sheetName val="frez"/>
      <sheetName val="siatki"/>
      <sheetName val="wynik"/>
    </sheetNames>
    <sheetDataSet>
      <sheetData sheetId="0" refreshError="1"/>
      <sheetData sheetId="1">
        <row r="1">
          <cell r="B1" t="str">
            <v>Numer</v>
          </cell>
        </row>
        <row r="2">
          <cell r="A2" t="str">
            <v>L.p.</v>
          </cell>
          <cell r="B2" t="str">
            <v>Specyfikacji</v>
          </cell>
          <cell r="C2" t="str">
            <v>Wyszczególnienie</v>
          </cell>
          <cell r="D2" t="str">
            <v>Jednostka</v>
          </cell>
          <cell r="F2" t="str">
            <v>Cena jedn. PLN</v>
          </cell>
          <cell r="G2" t="str">
            <v>Wartość PLN</v>
          </cell>
        </row>
        <row r="3">
          <cell r="B3" t="str">
            <v>Technicznej</v>
          </cell>
          <cell r="C3" t="str">
            <v>elementów rozliczeniowych</v>
          </cell>
          <cell r="D3" t="str">
            <v>Nazwa</v>
          </cell>
          <cell r="E3" t="str">
            <v>Ilość</v>
          </cell>
        </row>
        <row r="4">
          <cell r="A4">
            <v>1</v>
          </cell>
          <cell r="B4">
            <v>3</v>
          </cell>
          <cell r="C4">
            <v>4</v>
          </cell>
          <cell r="D4">
            <v>5</v>
          </cell>
          <cell r="E4">
            <v>6</v>
          </cell>
          <cell r="F4">
            <v>7</v>
          </cell>
          <cell r="G4">
            <v>8</v>
          </cell>
        </row>
        <row r="6">
          <cell r="A6" t="str">
            <v>Część A - DZIAŁ OGÓLNY</v>
          </cell>
        </row>
        <row r="7">
          <cell r="B7" t="str">
            <v>DM.00.00.00</v>
          </cell>
          <cell r="C7" t="str">
            <v xml:space="preserve">WYMAGANIA OGÓLNE </v>
          </cell>
        </row>
        <row r="8">
          <cell r="A8">
            <v>1</v>
          </cell>
          <cell r="B8" t="str">
            <v>DM.00.00.00</v>
          </cell>
          <cell r="C8" t="str">
            <v>Koszt dostosowania się do warunków ogólnych Kontraktu i Wymagań Ogólnych zawartych w Specyfikacji Technicznej DM 00.00.00</v>
          </cell>
          <cell r="D8" t="str">
            <v>-</v>
          </cell>
          <cell r="E8" t="str">
            <v>-</v>
          </cell>
          <cell r="F8" t="str">
            <v>ryczałt</v>
          </cell>
        </row>
        <row r="9">
          <cell r="A9">
            <v>2</v>
          </cell>
          <cell r="B9" t="str">
            <v>DM.00.00.00</v>
          </cell>
          <cell r="C9" t="str">
            <v>Dokumentacja realizacyjno - technologiczna i dokumentacja powykonawcza</v>
          </cell>
          <cell r="D9" t="str">
            <v>-</v>
          </cell>
          <cell r="E9" t="str">
            <v>-</v>
          </cell>
          <cell r="F9" t="str">
            <v>ryczałt</v>
          </cell>
        </row>
        <row r="10">
          <cell r="A10">
            <v>3</v>
          </cell>
          <cell r="B10" t="str">
            <v>DM.00.00.00</v>
          </cell>
          <cell r="C10" t="str">
            <v>Pomiary hałasu po zakończeniu inwestycji i przekazaniu do eksploatacji</v>
          </cell>
          <cell r="D10" t="str">
            <v>-</v>
          </cell>
          <cell r="E10" t="str">
            <v>-</v>
          </cell>
          <cell r="F10" t="str">
            <v>ryczałt</v>
          </cell>
        </row>
        <row r="11">
          <cell r="A11">
            <v>5</v>
          </cell>
          <cell r="B11" t="str">
            <v>DM.00.00.00</v>
          </cell>
          <cell r="C11" t="str">
            <v>Wybudowanie objazdów/przejazdów i organizacja ruchu</v>
          </cell>
          <cell r="D11" t="str">
            <v>-</v>
          </cell>
          <cell r="E11" t="str">
            <v>-</v>
          </cell>
          <cell r="F11" t="str">
            <v>ryczałt</v>
          </cell>
        </row>
        <row r="12">
          <cell r="A12">
            <v>6</v>
          </cell>
          <cell r="B12" t="str">
            <v>DM.00.00.00</v>
          </cell>
          <cell r="C12" t="str">
            <v>Utrzymanie objazdów/przejazdów i organizacja ruchu</v>
          </cell>
          <cell r="D12" t="str">
            <v>mies.</v>
          </cell>
          <cell r="E12">
            <v>24</v>
          </cell>
          <cell r="G12">
            <v>0</v>
          </cell>
        </row>
        <row r="13">
          <cell r="A13">
            <v>7</v>
          </cell>
          <cell r="B13" t="str">
            <v>DM.00.00.00</v>
          </cell>
          <cell r="C13" t="str">
            <v>Likwidacja objazdów/przejazdów i organizacji ruchu</v>
          </cell>
          <cell r="D13" t="str">
            <v>-</v>
          </cell>
          <cell r="E13" t="str">
            <v>-</v>
          </cell>
          <cell r="F13" t="str">
            <v>ryczałt</v>
          </cell>
        </row>
        <row r="14">
          <cell r="A14">
            <v>8</v>
          </cell>
          <cell r="B14" t="str">
            <v>DM.00.00.00</v>
          </cell>
          <cell r="C14" t="str">
            <v>Naprawa zniszczonych dróg publicznych związana z realizacją kontraktu</v>
          </cell>
          <cell r="D14" t="str">
            <v>-</v>
          </cell>
          <cell r="E14" t="str">
            <v>-</v>
          </cell>
          <cell r="F14" t="str">
            <v>ryczałt</v>
          </cell>
        </row>
        <row r="15">
          <cell r="A15">
            <v>9</v>
          </cell>
          <cell r="B15" t="str">
            <v>DM.00.00.00</v>
          </cell>
          <cell r="C15" t="str">
            <v>Sprawdzenie terenu pod względem niewybuchów i niewypałów oraz nadzów saperski podczas prowadzenia robót ziemnych</v>
          </cell>
          <cell r="D15" t="str">
            <v>ha</v>
          </cell>
          <cell r="E15">
            <v>66.5</v>
          </cell>
          <cell r="G15">
            <v>0</v>
          </cell>
        </row>
        <row r="16">
          <cell r="C16" t="str">
            <v>Razem Wymagania Ogólne</v>
          </cell>
          <cell r="G16">
            <v>0</v>
          </cell>
        </row>
        <row r="17">
          <cell r="B17" t="str">
            <v>DM.00.00.01</v>
          </cell>
          <cell r="C17" t="str">
            <v>ZAPLECZE INŻYNIERA</v>
          </cell>
        </row>
        <row r="18">
          <cell r="A18">
            <v>10</v>
          </cell>
          <cell r="B18" t="str">
            <v>DM.00.00.01</v>
          </cell>
          <cell r="C18" t="str">
            <v>Zaplecze  Inżyniera</v>
          </cell>
          <cell r="D18" t="str">
            <v>-</v>
          </cell>
          <cell r="E18" t="str">
            <v>-</v>
          </cell>
          <cell r="F18" t="str">
            <v>ryczałt</v>
          </cell>
        </row>
        <row r="19">
          <cell r="A19">
            <v>11</v>
          </cell>
          <cell r="B19" t="str">
            <v>DM.00.00.01</v>
          </cell>
          <cell r="C19" t="str">
            <v>Utrzymanie zaplecza Inżyniera</v>
          </cell>
          <cell r="D19" t="str">
            <v>mies.</v>
          </cell>
          <cell r="E19">
            <v>24</v>
          </cell>
          <cell r="G19">
            <v>0</v>
          </cell>
        </row>
        <row r="20">
          <cell r="A20">
            <v>12</v>
          </cell>
          <cell r="B20" t="str">
            <v>DM.00.00.01</v>
          </cell>
          <cell r="C20" t="str">
            <v>Utrzymanie zaplecza Inżyniera w okresie gwarancyjnym</v>
          </cell>
          <cell r="D20" t="str">
            <v>mies.</v>
          </cell>
          <cell r="E20">
            <v>12</v>
          </cell>
          <cell r="G20">
            <v>0</v>
          </cell>
        </row>
        <row r="21">
          <cell r="A21">
            <v>13</v>
          </cell>
          <cell r="B21" t="str">
            <v>DM.00.00.01</v>
          </cell>
          <cell r="C21" t="str">
            <v>Likwidacja zaplecza Inżyniera</v>
          </cell>
          <cell r="D21" t="str">
            <v>-</v>
          </cell>
          <cell r="E21" t="str">
            <v>-</v>
          </cell>
        </row>
        <row r="22">
          <cell r="C22" t="str">
            <v>Razem zaplecze Inżyniera</v>
          </cell>
          <cell r="G22">
            <v>0</v>
          </cell>
        </row>
        <row r="23">
          <cell r="B23" t="str">
            <v>DM.00.00.02</v>
          </cell>
          <cell r="C23" t="str">
            <v>ZAPLECZE WYKONAWCY</v>
          </cell>
        </row>
        <row r="24">
          <cell r="A24">
            <v>14</v>
          </cell>
          <cell r="B24" t="str">
            <v>DM.00.00.02</v>
          </cell>
          <cell r="C24" t="str">
            <v>Zaplecze Wykonawcy</v>
          </cell>
          <cell r="D24" t="str">
            <v>-</v>
          </cell>
          <cell r="E24" t="str">
            <v>-</v>
          </cell>
          <cell r="F24" t="str">
            <v>ryczałt</v>
          </cell>
        </row>
        <row r="25">
          <cell r="A25">
            <v>15</v>
          </cell>
          <cell r="B25" t="str">
            <v>DM.00.00.02</v>
          </cell>
          <cell r="C25" t="str">
            <v>Utrzymanie Zaplecza Wykonawcy</v>
          </cell>
          <cell r="D25" t="str">
            <v>mies.</v>
          </cell>
          <cell r="E25">
            <v>24</v>
          </cell>
          <cell r="G25">
            <v>0</v>
          </cell>
        </row>
        <row r="26">
          <cell r="A26">
            <v>16</v>
          </cell>
          <cell r="B26" t="str">
            <v>DM.00.00.02</v>
          </cell>
          <cell r="C26" t="str">
            <v>Likwidacja Zaplecza Zamawiającego</v>
          </cell>
          <cell r="D26" t="str">
            <v>-</v>
          </cell>
          <cell r="E26" t="str">
            <v>-</v>
          </cell>
          <cell r="F26" t="str">
            <v>ryczałt</v>
          </cell>
        </row>
        <row r="27">
          <cell r="C27" t="str">
            <v>Razem Zaplecze Wykonawcy</v>
          </cell>
          <cell r="G27">
            <v>0</v>
          </cell>
        </row>
        <row r="28">
          <cell r="C28" t="str">
            <v>DZIAŁ OGÓLNY RAZEM</v>
          </cell>
          <cell r="G28">
            <v>0</v>
          </cell>
        </row>
        <row r="30">
          <cell r="A30" t="str">
            <v>Część B - ROBOTY DROGOWE</v>
          </cell>
        </row>
        <row r="31">
          <cell r="B31" t="str">
            <v>D-01.00.00.</v>
          </cell>
          <cell r="C31" t="str">
            <v>ROBOTY PRZYGOTOWAWCZE</v>
          </cell>
        </row>
        <row r="32">
          <cell r="B32" t="str">
            <v>D-01.01.01.</v>
          </cell>
          <cell r="C32" t="str">
            <v>Wyznaczenie trasy i punktów wysokościowych</v>
          </cell>
        </row>
        <row r="33">
          <cell r="A33">
            <v>17</v>
          </cell>
          <cell r="C33" t="str">
            <v>- droga krajowa nr 65</v>
          </cell>
          <cell r="D33" t="str">
            <v>km</v>
          </cell>
          <cell r="E33">
            <v>7.6251300000000004</v>
          </cell>
          <cell r="G33">
            <v>0</v>
          </cell>
        </row>
        <row r="34">
          <cell r="A34">
            <v>18</v>
          </cell>
          <cell r="C34" t="str">
            <v>- droga serwisowa nr 1 (DS1)</v>
          </cell>
          <cell r="D34" t="str">
            <v>km</v>
          </cell>
          <cell r="E34">
            <v>0.36199999999999999</v>
          </cell>
          <cell r="G34">
            <v>0</v>
          </cell>
        </row>
        <row r="35">
          <cell r="A35">
            <v>19</v>
          </cell>
          <cell r="C35" t="str">
            <v>- droga serwisowa nr 2 (DS2)</v>
          </cell>
          <cell r="D35" t="str">
            <v>km</v>
          </cell>
          <cell r="E35">
            <v>0.15425000000000003</v>
          </cell>
          <cell r="G35">
            <v>0</v>
          </cell>
        </row>
        <row r="36">
          <cell r="A36">
            <v>20</v>
          </cell>
          <cell r="C36" t="str">
            <v>- droga serwisowa nr 3 (DS3)</v>
          </cell>
          <cell r="D36" t="str">
            <v>km</v>
          </cell>
          <cell r="E36">
            <v>0.18657000000000001</v>
          </cell>
          <cell r="G36">
            <v>0</v>
          </cell>
        </row>
        <row r="37">
          <cell r="A37">
            <v>21</v>
          </cell>
          <cell r="C37" t="str">
            <v>- droga serwisowa nr 4 (DS4)</v>
          </cell>
          <cell r="D37" t="str">
            <v>km</v>
          </cell>
          <cell r="E37">
            <v>0.30966000000000005</v>
          </cell>
          <cell r="G37">
            <v>0</v>
          </cell>
        </row>
        <row r="38">
          <cell r="A38">
            <v>22</v>
          </cell>
          <cell r="C38" t="str">
            <v>- droga serwisowa nr 5 (DS5)</v>
          </cell>
          <cell r="D38" t="str">
            <v>km</v>
          </cell>
          <cell r="E38">
            <v>0.28703000000000001</v>
          </cell>
          <cell r="G38">
            <v>0</v>
          </cell>
        </row>
        <row r="39">
          <cell r="A39">
            <v>23</v>
          </cell>
          <cell r="C39" t="str">
            <v>- droga serwisowa nr 6 (DS6)</v>
          </cell>
          <cell r="D39" t="str">
            <v>km</v>
          </cell>
          <cell r="E39">
            <v>0.56758000000000008</v>
          </cell>
          <cell r="G39">
            <v>0</v>
          </cell>
        </row>
        <row r="40">
          <cell r="A40">
            <v>24</v>
          </cell>
          <cell r="C40" t="str">
            <v>- droga serwisowa nr 7 (DS7)</v>
          </cell>
          <cell r="D40" t="str">
            <v>km</v>
          </cell>
          <cell r="E40">
            <v>0.14816000000000001</v>
          </cell>
          <cell r="G40">
            <v>0</v>
          </cell>
        </row>
        <row r="41">
          <cell r="A41">
            <v>25</v>
          </cell>
          <cell r="C41" t="str">
            <v>- droga serwisowa nr 8 (DS8)</v>
          </cell>
          <cell r="D41" t="str">
            <v>km</v>
          </cell>
          <cell r="E41">
            <v>0.82352000000000003</v>
          </cell>
          <cell r="G41">
            <v>0</v>
          </cell>
        </row>
        <row r="42">
          <cell r="A42">
            <v>26</v>
          </cell>
          <cell r="C42" t="str">
            <v>- droga serwisowa nr 9 (DS9)</v>
          </cell>
          <cell r="D42" t="str">
            <v>km</v>
          </cell>
          <cell r="E42">
            <v>0.50453000000000003</v>
          </cell>
          <cell r="G42">
            <v>0</v>
          </cell>
        </row>
        <row r="43">
          <cell r="A43">
            <v>27</v>
          </cell>
          <cell r="C43" t="str">
            <v>- droga serwisowa nr 10 (DS10)</v>
          </cell>
          <cell r="D43" t="str">
            <v>km</v>
          </cell>
          <cell r="E43">
            <v>0.46239000000000002</v>
          </cell>
          <cell r="G43">
            <v>0</v>
          </cell>
        </row>
        <row r="44">
          <cell r="A44">
            <v>28</v>
          </cell>
          <cell r="C44" t="str">
            <v>- droga serwisowa nr 11 (DS11)</v>
          </cell>
          <cell r="D44" t="str">
            <v>km</v>
          </cell>
          <cell r="E44">
            <v>0.47412000000000004</v>
          </cell>
          <cell r="G44">
            <v>0</v>
          </cell>
        </row>
        <row r="45">
          <cell r="A45">
            <v>29</v>
          </cell>
          <cell r="C45" t="str">
            <v>- droga serwisowa nr 12 (DS12)</v>
          </cell>
          <cell r="D45" t="str">
            <v>km</v>
          </cell>
          <cell r="E45">
            <v>0.37344000000000005</v>
          </cell>
          <cell r="G45">
            <v>0</v>
          </cell>
        </row>
        <row r="46">
          <cell r="A46">
            <v>30</v>
          </cell>
          <cell r="C46" t="str">
            <v>- droga serwisowa nr 13 (DS13)</v>
          </cell>
          <cell r="D46" t="str">
            <v>km</v>
          </cell>
          <cell r="E46">
            <v>0.33222000000000002</v>
          </cell>
          <cell r="G46">
            <v>0</v>
          </cell>
        </row>
        <row r="47">
          <cell r="A47">
            <v>31</v>
          </cell>
          <cell r="C47" t="str">
            <v>- droga serwisowa nr 14 (DS14)</v>
          </cell>
          <cell r="D47" t="str">
            <v>km</v>
          </cell>
          <cell r="E47">
            <v>0.73318000000000005</v>
          </cell>
          <cell r="G47">
            <v>0</v>
          </cell>
        </row>
        <row r="48">
          <cell r="A48">
            <v>32</v>
          </cell>
          <cell r="C48" t="str">
            <v>- droga serwisowa nr 15 (DS15)</v>
          </cell>
          <cell r="D48" t="str">
            <v>km</v>
          </cell>
          <cell r="E48">
            <v>1.14262</v>
          </cell>
          <cell r="G48">
            <v>0</v>
          </cell>
        </row>
        <row r="49">
          <cell r="A49">
            <v>33</v>
          </cell>
          <cell r="C49" t="str">
            <v>- droga serwisowa nr 16 (DS16)</v>
          </cell>
          <cell r="D49" t="str">
            <v>km</v>
          </cell>
          <cell r="E49">
            <v>0.22741000000000003</v>
          </cell>
          <cell r="G49">
            <v>0</v>
          </cell>
        </row>
        <row r="50">
          <cell r="A50">
            <v>34</v>
          </cell>
          <cell r="C50" t="str">
            <v>- droga serwisowa nr 17(DS17)</v>
          </cell>
          <cell r="D50" t="str">
            <v>km</v>
          </cell>
          <cell r="E50">
            <v>0.16</v>
          </cell>
          <cell r="G50">
            <v>0</v>
          </cell>
        </row>
        <row r="51">
          <cell r="A51">
            <v>35</v>
          </cell>
          <cell r="C51" t="str">
            <v>- droga gminna DG 1 i wjazd do Olecka ( ist. DK 65) dojazd do DW653</v>
          </cell>
          <cell r="D51" t="str">
            <v>km</v>
          </cell>
          <cell r="E51">
            <v>0.375</v>
          </cell>
          <cell r="G51">
            <v>0</v>
          </cell>
        </row>
        <row r="52">
          <cell r="A52">
            <v>36</v>
          </cell>
          <cell r="C52" t="str">
            <v>- droga gminna DG 2</v>
          </cell>
          <cell r="D52" t="str">
            <v>km</v>
          </cell>
          <cell r="E52">
            <v>0.14000000000000001</v>
          </cell>
          <cell r="G52">
            <v>0</v>
          </cell>
        </row>
        <row r="53">
          <cell r="A53">
            <v>37</v>
          </cell>
          <cell r="C53" t="str">
            <v>- droga gminna DG 3</v>
          </cell>
          <cell r="D53" t="str">
            <v>km</v>
          </cell>
          <cell r="E53">
            <v>0.19115000000000001</v>
          </cell>
          <cell r="G53">
            <v>0</v>
          </cell>
        </row>
        <row r="54">
          <cell r="A54">
            <v>38</v>
          </cell>
          <cell r="C54" t="str">
            <v>- droga gminna DG 4</v>
          </cell>
          <cell r="D54" t="str">
            <v>km</v>
          </cell>
          <cell r="E54">
            <v>0.44</v>
          </cell>
          <cell r="G54">
            <v>0</v>
          </cell>
        </row>
        <row r="55">
          <cell r="A55">
            <v>39</v>
          </cell>
          <cell r="C55" t="str">
            <v>- droga gminna DG 5</v>
          </cell>
          <cell r="D55" t="str">
            <v>km</v>
          </cell>
          <cell r="E55">
            <v>0.26612000000000002</v>
          </cell>
          <cell r="G55">
            <v>0</v>
          </cell>
        </row>
        <row r="56">
          <cell r="A56">
            <v>40</v>
          </cell>
          <cell r="C56" t="str">
            <v>- droga powiatowa DP 1816N Świętajno</v>
          </cell>
          <cell r="D56" t="str">
            <v>km</v>
          </cell>
          <cell r="E56">
            <v>8.7880000000000014E-2</v>
          </cell>
          <cell r="G56">
            <v>0</v>
          </cell>
        </row>
        <row r="57">
          <cell r="A57">
            <v>41</v>
          </cell>
          <cell r="C57" t="str">
            <v>- droga powiatowa DP 1816N Olecko</v>
          </cell>
          <cell r="D57" t="str">
            <v>km</v>
          </cell>
          <cell r="E57">
            <v>0.16750000000000001</v>
          </cell>
          <cell r="G57">
            <v>0</v>
          </cell>
        </row>
        <row r="58">
          <cell r="A58">
            <v>42</v>
          </cell>
          <cell r="C58" t="str">
            <v xml:space="preserve">- wjazd do Olecka ( ist. DK 65) </v>
          </cell>
          <cell r="D58" t="str">
            <v>km</v>
          </cell>
          <cell r="E58">
            <v>0.17337000000000002</v>
          </cell>
          <cell r="G58">
            <v>0</v>
          </cell>
        </row>
        <row r="59">
          <cell r="A59">
            <v>43</v>
          </cell>
          <cell r="C59" t="str">
            <v>- droga wojewódzka DW 655 do Olecka</v>
          </cell>
          <cell r="D59" t="str">
            <v>km</v>
          </cell>
          <cell r="E59">
            <v>0.1</v>
          </cell>
          <cell r="G59">
            <v>0</v>
          </cell>
        </row>
        <row r="60">
          <cell r="A60">
            <v>44</v>
          </cell>
          <cell r="C60" t="str">
            <v>- droga wojewódzka DW 655 do Giżycka</v>
          </cell>
          <cell r="D60" t="str">
            <v>km</v>
          </cell>
          <cell r="E60">
            <v>0.23700000000000002</v>
          </cell>
          <cell r="G60">
            <v>0</v>
          </cell>
        </row>
        <row r="61">
          <cell r="C61" t="str">
            <v>Razem odtworzenie trasy i punktów wysokościowych</v>
          </cell>
          <cell r="G61">
            <v>0</v>
          </cell>
        </row>
        <row r="62">
          <cell r="B62" t="str">
            <v>D-01.02.01</v>
          </cell>
          <cell r="C62" t="str">
            <v>Usunięcie drzew i krzewów</v>
          </cell>
        </row>
        <row r="63">
          <cell r="A63">
            <v>45</v>
          </cell>
          <cell r="C63" t="str">
            <v>-uprzątnięcie terenu po wycince drzew na terenach leśnych (Ls): zasypanie wykopów, wywóz</v>
          </cell>
          <cell r="D63" t="str">
            <v>ha</v>
          </cell>
          <cell r="E63">
            <v>0.23</v>
          </cell>
          <cell r="G63">
            <v>0</v>
          </cell>
        </row>
        <row r="64">
          <cell r="A64">
            <v>46</v>
          </cell>
          <cell r="C64" t="str">
            <v>- usunięcie drzew i krzewów na terenach zadrzewień (Lz): usunięcie, zasypanie wykopów, wywóz</v>
          </cell>
          <cell r="D64" t="str">
            <v>ha</v>
          </cell>
          <cell r="E64">
            <v>1.17</v>
          </cell>
          <cell r="G64">
            <v>0</v>
          </cell>
        </row>
        <row r="65">
          <cell r="A65">
            <v>47</v>
          </cell>
          <cell r="C65" t="str">
            <v>- usunięcie zakrzewień: usunięcie, zasypanie wykopów, wywóz</v>
          </cell>
          <cell r="D65" t="str">
            <v>ha</v>
          </cell>
          <cell r="E65">
            <v>1.35</v>
          </cell>
          <cell r="G65">
            <v>0</v>
          </cell>
        </row>
        <row r="66">
          <cell r="C66" t="str">
            <v>Usunięcie drzew i krzewów na terenach nieleśnych</v>
          </cell>
        </row>
        <row r="67">
          <cell r="A67">
            <v>48</v>
          </cell>
          <cell r="C67" t="str">
            <v xml:space="preserve"> -usunięcie drzew o średnicy 0-15 cm ( w tym o srednicy do 10 cm)</v>
          </cell>
          <cell r="D67" t="str">
            <v>szt.</v>
          </cell>
          <cell r="E67">
            <v>37</v>
          </cell>
          <cell r="G67">
            <v>0</v>
          </cell>
        </row>
        <row r="68">
          <cell r="A68">
            <v>49</v>
          </cell>
          <cell r="C68" t="str">
            <v xml:space="preserve"> -usunięcie drzew o średnicy 16 - 25 cm</v>
          </cell>
          <cell r="D68" t="str">
            <v>szt.</v>
          </cell>
          <cell r="E68">
            <v>54</v>
          </cell>
          <cell r="G68">
            <v>0</v>
          </cell>
        </row>
        <row r="69">
          <cell r="A69">
            <v>50</v>
          </cell>
          <cell r="C69" t="str">
            <v xml:space="preserve"> -usunięcie drzew o średnicy 26 - 35 cm</v>
          </cell>
          <cell r="D69" t="str">
            <v>szt.</v>
          </cell>
          <cell r="E69">
            <v>25</v>
          </cell>
          <cell r="G69">
            <v>0</v>
          </cell>
        </row>
        <row r="70">
          <cell r="A70">
            <v>51</v>
          </cell>
          <cell r="C70" t="str">
            <v xml:space="preserve"> -usunięcie drzew o średnicy 36 - 45 cm</v>
          </cell>
          <cell r="D70" t="str">
            <v>szt.</v>
          </cell>
          <cell r="E70">
            <v>17</v>
          </cell>
          <cell r="G70">
            <v>0</v>
          </cell>
        </row>
        <row r="71">
          <cell r="A71">
            <v>52</v>
          </cell>
          <cell r="C71" t="str">
            <v xml:space="preserve"> -usunięcie drzew o średnicy 46 - 55 cm</v>
          </cell>
          <cell r="D71" t="str">
            <v>szt.</v>
          </cell>
          <cell r="E71">
            <v>4</v>
          </cell>
          <cell r="G71">
            <v>0</v>
          </cell>
        </row>
        <row r="72">
          <cell r="A72">
            <v>53</v>
          </cell>
          <cell r="C72" t="str">
            <v xml:space="preserve"> -usunięcie drzew o średnicy  56-65 cm</v>
          </cell>
          <cell r="D72" t="str">
            <v>szt.</v>
          </cell>
          <cell r="E72">
            <v>17</v>
          </cell>
          <cell r="G72">
            <v>0</v>
          </cell>
        </row>
        <row r="73">
          <cell r="A73">
            <v>54</v>
          </cell>
          <cell r="C73" t="str">
            <v xml:space="preserve"> -usunięcie drzew o średnicy  66-75 cm</v>
          </cell>
          <cell r="D73" t="str">
            <v>szt.</v>
          </cell>
          <cell r="E73">
            <v>3</v>
          </cell>
          <cell r="G73">
            <v>0</v>
          </cell>
        </row>
        <row r="74">
          <cell r="A74">
            <v>55</v>
          </cell>
          <cell r="C74" t="str">
            <v xml:space="preserve"> -usunięcie drzew o średnicy  76-85 cm</v>
          </cell>
          <cell r="D74" t="str">
            <v>szt.</v>
          </cell>
          <cell r="E74">
            <v>9</v>
          </cell>
          <cell r="G74">
            <v>0</v>
          </cell>
        </row>
        <row r="75">
          <cell r="A75">
            <v>56</v>
          </cell>
          <cell r="C75" t="str">
            <v xml:space="preserve"> -usunięcie drzew o średnicy  86-95 cm</v>
          </cell>
          <cell r="D75" t="str">
            <v>szt.</v>
          </cell>
          <cell r="E75">
            <v>7</v>
          </cell>
          <cell r="G75">
            <v>0</v>
          </cell>
        </row>
        <row r="76">
          <cell r="A76">
            <v>57</v>
          </cell>
          <cell r="C76" t="str">
            <v xml:space="preserve"> -usunięcie drzew o średnicy  96-110 cm</v>
          </cell>
          <cell r="D76" t="str">
            <v>szt.</v>
          </cell>
          <cell r="E76">
            <v>2</v>
          </cell>
          <cell r="G76">
            <v>0</v>
          </cell>
        </row>
        <row r="77">
          <cell r="C77" t="str">
            <v>Zabezpieczenie drzew na okres wykonywania robót</v>
          </cell>
        </row>
        <row r="78">
          <cell r="A78">
            <v>58</v>
          </cell>
          <cell r="C78" t="str">
            <v xml:space="preserve"> - ochrona korzeni</v>
          </cell>
          <cell r="D78" t="str">
            <v>szt.</v>
          </cell>
          <cell r="E78">
            <v>21</v>
          </cell>
          <cell r="G78">
            <v>0</v>
          </cell>
        </row>
        <row r="79">
          <cell r="A79">
            <v>59</v>
          </cell>
          <cell r="C79" t="str">
            <v xml:space="preserve"> - cięcia techniczne w koronach</v>
          </cell>
          <cell r="D79" t="str">
            <v>szt.</v>
          </cell>
          <cell r="E79">
            <v>26</v>
          </cell>
          <cell r="G79">
            <v>0</v>
          </cell>
        </row>
        <row r="80">
          <cell r="C80" t="str">
            <v>Razem usunięcie i zabezpieczenie drzew</v>
          </cell>
          <cell r="G80">
            <v>0</v>
          </cell>
        </row>
        <row r="81">
          <cell r="B81" t="str">
            <v>D-01.02.02</v>
          </cell>
          <cell r="C81" t="str">
            <v>Usunięcie warstwy humusu i darniny</v>
          </cell>
        </row>
        <row r="82">
          <cell r="A82">
            <v>60</v>
          </cell>
          <cell r="C82" t="str">
            <v>- usunięcie warstwy humusu i darni o średniej gr. 25 cm</v>
          </cell>
          <cell r="D82" t="str">
            <v>m2</v>
          </cell>
          <cell r="E82">
            <v>278262</v>
          </cell>
          <cell r="G82">
            <v>0</v>
          </cell>
        </row>
        <row r="83">
          <cell r="C83" t="str">
            <v>Razem usunięcie warstwy humusu i darniny</v>
          </cell>
          <cell r="G83">
            <v>0</v>
          </cell>
        </row>
        <row r="84">
          <cell r="B84" t="str">
            <v>D-01.02.03</v>
          </cell>
          <cell r="C84" t="str">
            <v>Wyburzenie obiektów budowlanych i inżynierskich</v>
          </cell>
        </row>
        <row r="85">
          <cell r="A85">
            <v>61</v>
          </cell>
          <cell r="C85" t="str">
            <v xml:space="preserve">-rozbiórki przepustów betonowych i żelbetowych rurowych </v>
          </cell>
          <cell r="D85" t="str">
            <v>m</v>
          </cell>
          <cell r="E85">
            <v>67</v>
          </cell>
          <cell r="G85">
            <v>0</v>
          </cell>
        </row>
        <row r="86">
          <cell r="A86">
            <v>62</v>
          </cell>
          <cell r="C86" t="str">
            <v>- rozebranie budynków gospod.z wywozem materiałów</v>
          </cell>
          <cell r="D86" t="str">
            <v>m3 kub.</v>
          </cell>
          <cell r="E86">
            <v>382</v>
          </cell>
          <cell r="G86">
            <v>0</v>
          </cell>
        </row>
        <row r="87">
          <cell r="C87" t="str">
            <v>Razem wyburzenia obiektów</v>
          </cell>
          <cell r="G87">
            <v>0</v>
          </cell>
        </row>
        <row r="88">
          <cell r="B88" t="str">
            <v>D-01.02.04</v>
          </cell>
          <cell r="C88" t="str">
            <v>Rozbiórki elementów dróg</v>
          </cell>
        </row>
        <row r="89">
          <cell r="A89">
            <v>63</v>
          </cell>
          <cell r="C89" t="str">
            <v>- frezowanie nawierzchni MMA grubości 4 cm</v>
          </cell>
          <cell r="D89" t="str">
            <v>m2</v>
          </cell>
          <cell r="E89">
            <v>10587</v>
          </cell>
          <cell r="G89">
            <v>0</v>
          </cell>
        </row>
        <row r="90">
          <cell r="A90">
            <v>64</v>
          </cell>
          <cell r="C90" t="str">
            <v>- rozbiórka nawierzchni żwirowej</v>
          </cell>
          <cell r="D90" t="str">
            <v>m2</v>
          </cell>
          <cell r="E90">
            <v>2311</v>
          </cell>
          <cell r="G90">
            <v>0</v>
          </cell>
        </row>
        <row r="91">
          <cell r="A91">
            <v>65</v>
          </cell>
          <cell r="C91" t="str">
            <v>- rozbiórka podbudowy z kruszywa</v>
          </cell>
          <cell r="D91" t="str">
            <v>m2</v>
          </cell>
          <cell r="E91">
            <v>11646</v>
          </cell>
          <cell r="G91">
            <v>0</v>
          </cell>
        </row>
        <row r="92">
          <cell r="A92">
            <v>66</v>
          </cell>
          <cell r="C92" t="str">
            <v>- rozbiórka poboczy</v>
          </cell>
          <cell r="D92" t="str">
            <v>m2</v>
          </cell>
          <cell r="E92">
            <v>8311</v>
          </cell>
          <cell r="G92">
            <v>0</v>
          </cell>
        </row>
        <row r="93">
          <cell r="A93">
            <v>67</v>
          </cell>
          <cell r="C93" t="str">
            <v>- nawierzchni z trelinki</v>
          </cell>
          <cell r="D93" t="str">
            <v>m2</v>
          </cell>
          <cell r="E93">
            <v>2092</v>
          </cell>
          <cell r="G93">
            <v>0</v>
          </cell>
        </row>
        <row r="94">
          <cell r="A94">
            <v>68</v>
          </cell>
          <cell r="C94" t="str">
            <v>- rozbiórka krawężnika betonowego</v>
          </cell>
          <cell r="D94" t="str">
            <v>m</v>
          </cell>
          <cell r="E94">
            <v>87</v>
          </cell>
          <cell r="G94">
            <v>0</v>
          </cell>
        </row>
        <row r="95">
          <cell r="A95">
            <v>69</v>
          </cell>
          <cell r="C95" t="str">
            <v xml:space="preserve">- rozbiórka barier energochłonnych </v>
          </cell>
          <cell r="D95" t="str">
            <v>m</v>
          </cell>
          <cell r="E95">
            <v>111</v>
          </cell>
          <cell r="G95">
            <v>0</v>
          </cell>
        </row>
        <row r="96">
          <cell r="A96">
            <v>70</v>
          </cell>
          <cell r="C96" t="str">
            <v>- rozbiórka znaków drogowych</v>
          </cell>
          <cell r="D96" t="str">
            <v>szt.</v>
          </cell>
          <cell r="E96">
            <v>19</v>
          </cell>
          <cell r="G96">
            <v>0</v>
          </cell>
        </row>
        <row r="97">
          <cell r="A97">
            <v>71</v>
          </cell>
          <cell r="C97" t="str">
            <v>- rozbiórka balustrady betonowo-stalowej</v>
          </cell>
          <cell r="D97" t="str">
            <v>m</v>
          </cell>
          <cell r="E97">
            <v>16</v>
          </cell>
          <cell r="G97">
            <v>0</v>
          </cell>
        </row>
        <row r="98">
          <cell r="C98" t="str">
            <v>Razem rozbiórka elementów dróg</v>
          </cell>
          <cell r="G98">
            <v>0</v>
          </cell>
        </row>
        <row r="99">
          <cell r="B99" t="str">
            <v>D-01.03.01/20</v>
          </cell>
          <cell r="C99" t="str">
            <v>Przebudowa linii napowietrznej 110 kV</v>
          </cell>
        </row>
        <row r="100">
          <cell r="A100">
            <v>72</v>
          </cell>
          <cell r="C100" t="str">
            <v>Słupy mocne kratowe</v>
          </cell>
          <cell r="D100" t="str">
            <v>szt.</v>
          </cell>
          <cell r="E100">
            <v>3</v>
          </cell>
          <cell r="G100">
            <v>0</v>
          </cell>
        </row>
        <row r="101">
          <cell r="A101">
            <v>73</v>
          </cell>
          <cell r="C101" t="str">
            <v>Słupy przelotowe kratowe</v>
          </cell>
          <cell r="D101" t="str">
            <v>szt.</v>
          </cell>
          <cell r="E101">
            <v>2</v>
          </cell>
          <cell r="G101">
            <v>0</v>
          </cell>
        </row>
        <row r="102">
          <cell r="A102">
            <v>74</v>
          </cell>
          <cell r="C102" t="str">
            <v>Przewody AFl 6-240</v>
          </cell>
          <cell r="D102" t="str">
            <v>km</v>
          </cell>
          <cell r="E102">
            <v>0.96</v>
          </cell>
          <cell r="G102">
            <v>0</v>
          </cell>
        </row>
        <row r="103">
          <cell r="A103">
            <v>75</v>
          </cell>
          <cell r="C103" t="str">
            <v>Przewody OPGW</v>
          </cell>
          <cell r="D103" t="str">
            <v>km</v>
          </cell>
          <cell r="E103">
            <v>0.96</v>
          </cell>
          <cell r="G103">
            <v>0</v>
          </cell>
        </row>
        <row r="104">
          <cell r="A104">
            <v>76</v>
          </cell>
          <cell r="C104" t="str">
            <v>Demontaż</v>
          </cell>
          <cell r="D104" t="str">
            <v>km</v>
          </cell>
          <cell r="E104">
            <v>0.96</v>
          </cell>
          <cell r="G104">
            <v>0</v>
          </cell>
        </row>
        <row r="105">
          <cell r="C105" t="str">
            <v>Razem przebudowa linii napowietrznej 110 kV</v>
          </cell>
          <cell r="G105">
            <v>0</v>
          </cell>
        </row>
        <row r="106">
          <cell r="B106" t="str">
            <v>D-01.03.01/21</v>
          </cell>
          <cell r="C106" t="str">
            <v>Przebudowa linii elektroenergetycznych napowietrznych 15 kV</v>
          </cell>
        </row>
        <row r="107">
          <cell r="A107">
            <v>77</v>
          </cell>
          <cell r="C107" t="str">
            <v xml:space="preserve"> - słup krańcowy z 2 żerdzi wirowanych typu K-13,5/10E</v>
          </cell>
          <cell r="D107" t="str">
            <v>szt.</v>
          </cell>
          <cell r="E107">
            <v>7</v>
          </cell>
          <cell r="G107">
            <v>0</v>
          </cell>
        </row>
        <row r="108">
          <cell r="A108">
            <v>78</v>
          </cell>
          <cell r="C108" t="str">
            <v xml:space="preserve"> - słup odporowo-narożny  typu ON-125, 13,5/12E</v>
          </cell>
          <cell r="D108" t="str">
            <v>szt.</v>
          </cell>
          <cell r="E108">
            <v>3</v>
          </cell>
          <cell r="G108">
            <v>0</v>
          </cell>
        </row>
        <row r="109">
          <cell r="A109">
            <v>79</v>
          </cell>
          <cell r="C109" t="str">
            <v xml:space="preserve"> - słup odporowy  typu O 15/10E</v>
          </cell>
          <cell r="D109" t="str">
            <v>szt.</v>
          </cell>
          <cell r="E109">
            <v>2</v>
          </cell>
          <cell r="G109">
            <v>0</v>
          </cell>
        </row>
        <row r="110">
          <cell r="A110">
            <v>80</v>
          </cell>
          <cell r="C110" t="str">
            <v xml:space="preserve"> - słup odporowy  typu O 13,5/10E</v>
          </cell>
          <cell r="D110" t="str">
            <v>szt.</v>
          </cell>
          <cell r="E110">
            <v>10</v>
          </cell>
          <cell r="G110">
            <v>0</v>
          </cell>
        </row>
        <row r="111">
          <cell r="A111">
            <v>81</v>
          </cell>
          <cell r="C111" t="str">
            <v xml:space="preserve"> - słup przelotowy z żerdzi wirowanej typu P-13,5/2,5E</v>
          </cell>
          <cell r="D111" t="str">
            <v>szt.</v>
          </cell>
          <cell r="E111">
            <v>2</v>
          </cell>
          <cell r="G111">
            <v>0</v>
          </cell>
        </row>
        <row r="112">
          <cell r="A112">
            <v>82</v>
          </cell>
          <cell r="C112" t="str">
            <v xml:space="preserve"> - przewody nieizolowane typ AFL 6-(35-70) mm2</v>
          </cell>
          <cell r="D112" t="str">
            <v>km</v>
          </cell>
          <cell r="E112">
            <v>1.5</v>
          </cell>
          <cell r="G112">
            <v>0</v>
          </cell>
        </row>
        <row r="113">
          <cell r="A113">
            <v>83</v>
          </cell>
          <cell r="C113" t="str">
            <v xml:space="preserve"> - demontaż słupów dwużerdziowych ŻN-12</v>
          </cell>
          <cell r="D113" t="str">
            <v>szt.</v>
          </cell>
          <cell r="E113">
            <v>4</v>
          </cell>
          <cell r="G113">
            <v>0</v>
          </cell>
        </row>
        <row r="114">
          <cell r="A114">
            <v>84</v>
          </cell>
          <cell r="C114" t="str">
            <v xml:space="preserve"> - demontaż słupów jednożerdziowych ŻN-12</v>
          </cell>
          <cell r="D114" t="str">
            <v>szt.</v>
          </cell>
          <cell r="E114">
            <v>10</v>
          </cell>
          <cell r="G114">
            <v>0</v>
          </cell>
        </row>
        <row r="115">
          <cell r="A115">
            <v>85</v>
          </cell>
          <cell r="C115" t="str">
            <v xml:space="preserve"> - układanie kabli typ XRUHAKXS1x120/50;12/20kV</v>
          </cell>
          <cell r="D115" t="str">
            <v>m</v>
          </cell>
          <cell r="E115">
            <v>3500</v>
          </cell>
          <cell r="G115">
            <v>0</v>
          </cell>
        </row>
        <row r="116">
          <cell r="A116">
            <v>86</v>
          </cell>
          <cell r="C116" t="str">
            <v xml:space="preserve"> - układanie rur osłonowych DVK-160</v>
          </cell>
          <cell r="D116" t="str">
            <v>m</v>
          </cell>
          <cell r="E116">
            <v>520</v>
          </cell>
          <cell r="G116">
            <v>0</v>
          </cell>
        </row>
        <row r="117">
          <cell r="A117">
            <v>87</v>
          </cell>
          <cell r="C117" t="str">
            <v xml:space="preserve"> - montaż głowic kablowych napowietrznych</v>
          </cell>
          <cell r="D117" t="str">
            <v>szt.</v>
          </cell>
          <cell r="E117">
            <v>8</v>
          </cell>
          <cell r="G117">
            <v>0</v>
          </cell>
        </row>
        <row r="118">
          <cell r="A118">
            <v>88</v>
          </cell>
          <cell r="C118" t="str">
            <v xml:space="preserve"> - montaż głowic kablowych konektorowych</v>
          </cell>
          <cell r="D118" t="str">
            <v>szt.</v>
          </cell>
          <cell r="E118">
            <v>4</v>
          </cell>
          <cell r="G118">
            <v>0</v>
          </cell>
        </row>
        <row r="119">
          <cell r="A119">
            <v>89</v>
          </cell>
          <cell r="C119" t="str">
            <v xml:space="preserve"> - montaż węzła kablowego WKSN</v>
          </cell>
          <cell r="D119" t="str">
            <v>szt.</v>
          </cell>
          <cell r="E119">
            <v>1</v>
          </cell>
          <cell r="G119">
            <v>0</v>
          </cell>
        </row>
        <row r="120">
          <cell r="C120" t="str">
            <v>Razem przebudowa linii elektroenerget.15 kV</v>
          </cell>
          <cell r="G120">
            <v>0</v>
          </cell>
        </row>
        <row r="121">
          <cell r="B121" t="str">
            <v>D-01.03.01/22</v>
          </cell>
          <cell r="C121" t="str">
            <v>Przebudowa linii elektroenergetycznych napowietrznych 0,4 kV</v>
          </cell>
        </row>
        <row r="122">
          <cell r="A122">
            <v>90</v>
          </cell>
          <cell r="C122" t="str">
            <v xml:space="preserve"> - słup krańcowy z żerdzi wirowanych typu K-10,5/10E</v>
          </cell>
          <cell r="D122" t="str">
            <v>szt.</v>
          </cell>
          <cell r="E122">
            <v>2</v>
          </cell>
          <cell r="G122">
            <v>0</v>
          </cell>
        </row>
        <row r="123">
          <cell r="A123">
            <v>91</v>
          </cell>
          <cell r="C123" t="str">
            <v xml:space="preserve"> - słup narożny z żerdzi wirowanych typu N-10,5/10E</v>
          </cell>
          <cell r="D123" t="str">
            <v>szt.</v>
          </cell>
          <cell r="E123">
            <v>3</v>
          </cell>
          <cell r="G123">
            <v>0</v>
          </cell>
        </row>
        <row r="124">
          <cell r="A124">
            <v>92</v>
          </cell>
          <cell r="C124" t="str">
            <v xml:space="preserve"> - przewody aluminiowe, gołe AL-50 mm2</v>
          </cell>
          <cell r="D124" t="str">
            <v>km</v>
          </cell>
          <cell r="E124">
            <v>0.5</v>
          </cell>
          <cell r="G124">
            <v>0</v>
          </cell>
        </row>
        <row r="125">
          <cell r="A125">
            <v>93</v>
          </cell>
          <cell r="C125" t="str">
            <v xml:space="preserve"> - linia kablowa YAKXS 4x120 mm2</v>
          </cell>
          <cell r="D125" t="str">
            <v>m</v>
          </cell>
          <cell r="E125">
            <v>205</v>
          </cell>
          <cell r="G125">
            <v>0</v>
          </cell>
        </row>
        <row r="126">
          <cell r="A126">
            <v>94</v>
          </cell>
          <cell r="C126" t="str">
            <v xml:space="preserve"> - układanie rur osłonowych DVK-110</v>
          </cell>
          <cell r="D126" t="str">
            <v>m</v>
          </cell>
          <cell r="E126">
            <v>140</v>
          </cell>
          <cell r="G126">
            <v>0</v>
          </cell>
        </row>
        <row r="127">
          <cell r="A127">
            <v>95</v>
          </cell>
          <cell r="C127" t="str">
            <v xml:space="preserve"> - demontaż słupów jednożerdziowych ŻN-10</v>
          </cell>
          <cell r="D127" t="str">
            <v>szt.</v>
          </cell>
          <cell r="E127">
            <v>9</v>
          </cell>
          <cell r="G127">
            <v>0</v>
          </cell>
        </row>
        <row r="128">
          <cell r="C128" t="str">
            <v>Razem przebudowa linii elektroenerget. 0,4 kV</v>
          </cell>
          <cell r="G128">
            <v>0</v>
          </cell>
        </row>
        <row r="129">
          <cell r="B129" t="str">
            <v>D-01.03.03</v>
          </cell>
          <cell r="C129" t="str">
            <v>Przebudowa napowietrznych linii telekomunikacyjnych</v>
          </cell>
        </row>
        <row r="130">
          <cell r="A130">
            <v>96</v>
          </cell>
          <cell r="C130" t="str">
            <v>Wykonanie obiektów ochronnych wykopem otwartym, grunt kategorii III, obiekt 1xRHDPE Fi·110·mm</v>
          </cell>
          <cell r="D130" t="str">
            <v>m</v>
          </cell>
          <cell r="E130">
            <v>78</v>
          </cell>
          <cell r="G130">
            <v>0</v>
          </cell>
        </row>
        <row r="131">
          <cell r="A131">
            <v>97</v>
          </cell>
          <cell r="C131" t="str">
            <v>Wykonanie obiektów ochronnych wykopem otwartym, grunt kategorii III, obiekt 2xRHDPE Fi·110·mm</v>
          </cell>
          <cell r="D131" t="str">
            <v>m</v>
          </cell>
          <cell r="E131">
            <v>240</v>
          </cell>
          <cell r="G131">
            <v>0</v>
          </cell>
        </row>
        <row r="132">
          <cell r="A132">
            <v>98</v>
          </cell>
          <cell r="C132" t="str">
            <v>Wykonanie obiektów ochronnych wykopem otwartym, grunt kategorii III, obiekt 1xRHDPE Fi·125·mm</v>
          </cell>
          <cell r="D132" t="str">
            <v>m</v>
          </cell>
          <cell r="E132">
            <v>75</v>
          </cell>
          <cell r="G132">
            <v>0</v>
          </cell>
        </row>
        <row r="133">
          <cell r="A133">
            <v>99</v>
          </cell>
          <cell r="C133" t="str">
            <v>Wykonanie obiektów ochronnych wykopem otwartym, grunt kategorii III, obiekt rurą A120 PS</v>
          </cell>
          <cell r="D133" t="str">
            <v>m</v>
          </cell>
          <cell r="E133">
            <v>6</v>
          </cell>
          <cell r="G133">
            <v>0</v>
          </cell>
        </row>
        <row r="134">
          <cell r="A134">
            <v>100</v>
          </cell>
          <cell r="C134" t="str">
            <v>Układanie kabla w powłoce termoplastycznej w rowie kablowym, grunt kategorii III, kabel do Fi·30·mm, pierwszy</v>
          </cell>
          <cell r="D134" t="str">
            <v>m</v>
          </cell>
          <cell r="E134">
            <v>1462</v>
          </cell>
          <cell r="G134">
            <v>0</v>
          </cell>
        </row>
        <row r="135">
          <cell r="A135">
            <v>101</v>
          </cell>
          <cell r="C135" t="str">
            <v>Układanie kabla w powłoce termoplastycznej w rowie kablowym, grunt kategorii III, kabel do Fi·30·mm, każdy następny</v>
          </cell>
          <cell r="D135" t="str">
            <v>m</v>
          </cell>
          <cell r="E135">
            <v>1103</v>
          </cell>
          <cell r="G135">
            <v>0</v>
          </cell>
        </row>
        <row r="136">
          <cell r="A136">
            <v>102</v>
          </cell>
          <cell r="C136" t="str">
            <v>Budowa rurociągu kablowego 3xRHDPE 40/3,7 na głębokości 1·m z kablem sygnalizacyjnym, minimarkerami i słupkami SOP</v>
          </cell>
          <cell r="D136" t="str">
            <v>m</v>
          </cell>
          <cell r="E136">
            <v>1545</v>
          </cell>
          <cell r="G136">
            <v>0</v>
          </cell>
        </row>
        <row r="137">
          <cell r="A137">
            <v>103</v>
          </cell>
          <cell r="C137" t="str">
            <v xml:space="preserve">Wciąganie kabli światłowodowych do rurociągów kablowych z rur HDPE Fi·40·mm ,rury z warstwą poślizgową, </v>
          </cell>
          <cell r="D137" t="str">
            <v>m</v>
          </cell>
          <cell r="E137">
            <v>562</v>
          </cell>
          <cell r="G137">
            <v>0</v>
          </cell>
        </row>
        <row r="138">
          <cell r="A138">
            <v>104</v>
          </cell>
          <cell r="C138" t="str">
            <v>Montaż złączy równoległych kabli wypełnionych z zastosowaniem termokurczliwych osłon wzmocnionych, kabel o 100 parach oraz wyłączenie równoległości po przełączeniu</v>
          </cell>
          <cell r="D138" t="str">
            <v>szt</v>
          </cell>
          <cell r="E138">
            <v>2</v>
          </cell>
          <cell r="G138">
            <v>0</v>
          </cell>
        </row>
        <row r="139">
          <cell r="A139">
            <v>105</v>
          </cell>
          <cell r="C139" t="str">
            <v>Montaż złączy równoległych kabli wypełnionych z zastosowaniem termokurczliwych osłon wzmocnionych, kabel o 70 parach oraz wyłączenie równoległości po przełączeniu</v>
          </cell>
          <cell r="D139" t="str">
            <v>szt</v>
          </cell>
          <cell r="E139">
            <v>2</v>
          </cell>
          <cell r="G139">
            <v>0</v>
          </cell>
        </row>
        <row r="140">
          <cell r="A140">
            <v>106</v>
          </cell>
          <cell r="C140" t="str">
            <v>Montaż złączy równoległych kabli wypełnionych z zastosowaniem termokurczliwych osłon wzmocnionych, kabel o 50 parach oraz wyłączenie równoległości po przełączeniu</v>
          </cell>
          <cell r="D140" t="str">
            <v>szt</v>
          </cell>
          <cell r="E140">
            <v>2</v>
          </cell>
          <cell r="G140">
            <v>0</v>
          </cell>
        </row>
        <row r="141">
          <cell r="A141">
            <v>107</v>
          </cell>
          <cell r="C141" t="str">
            <v>Montaż złączy równoległych kabli wypełnionych z zastosowaniem termokurczliwych osłon wzmocnionych, kabel o 30 parach oraz wyłączenie równoległości po przełączeniu</v>
          </cell>
          <cell r="D141" t="str">
            <v>szt</v>
          </cell>
          <cell r="E141">
            <v>1</v>
          </cell>
          <cell r="G141">
            <v>0</v>
          </cell>
        </row>
        <row r="142">
          <cell r="A142">
            <v>108</v>
          </cell>
          <cell r="C142" t="str">
            <v>Montaż złączy równoległych kabli wypełnionych z zastosowaniem termokurczliwych osłon wzmocnionych, kabel o 20 parach oraz wyłączenie równoległości po przełączeniu</v>
          </cell>
          <cell r="D142" t="str">
            <v>szt</v>
          </cell>
          <cell r="E142">
            <v>5</v>
          </cell>
          <cell r="G142">
            <v>0</v>
          </cell>
        </row>
        <row r="143">
          <cell r="A143">
            <v>109</v>
          </cell>
          <cell r="C143" t="str">
            <v>Montaż złączy równoległych kabli wypełnionych z zastosowaniem termokurczliwych osłon wzmocnionych, kabel o 10 parach oraz wyłączenie równoległości po przełączeniu</v>
          </cell>
          <cell r="D143" t="str">
            <v>szt</v>
          </cell>
          <cell r="E143">
            <v>1</v>
          </cell>
          <cell r="G143">
            <v>0</v>
          </cell>
        </row>
        <row r="144">
          <cell r="A144">
            <v>110</v>
          </cell>
          <cell r="C144" t="str">
            <v>Montaż złączy równoległych kabli małoparowych, kabel o 2 parach oraz wyłączenie równoległości po przełączeniu</v>
          </cell>
          <cell r="D144" t="str">
            <v>szt</v>
          </cell>
          <cell r="E144">
            <v>6</v>
          </cell>
          <cell r="G144">
            <v>0</v>
          </cell>
        </row>
        <row r="145">
          <cell r="A145">
            <v>111</v>
          </cell>
          <cell r="C145" t="str">
            <v>Montaż zasobników złączowych, zasobnik z tworzywa sztucznego skręcany dla 1 złącza</v>
          </cell>
          <cell r="D145" t="str">
            <v>szt</v>
          </cell>
          <cell r="E145">
            <v>4</v>
          </cell>
          <cell r="G145">
            <v>0</v>
          </cell>
        </row>
        <row r="146">
          <cell r="A146">
            <v>112</v>
          </cell>
          <cell r="C146" t="str">
            <v>Puszki z tworzywa sztucznego, puszka POh - analogia</v>
          </cell>
          <cell r="D146" t="str">
            <v>szt</v>
          </cell>
          <cell r="E146">
            <v>2</v>
          </cell>
          <cell r="G146">
            <v>0</v>
          </cell>
        </row>
        <row r="147">
          <cell r="A147">
            <v>113</v>
          </cell>
          <cell r="C147" t="str">
            <v>Montaż złączy przelotowych na kablach światłowodowych ułożonych w rurociągu kablowym w ziemi, kabel tubowy, mufa termokurczliwa, jeden spajany światłowód</v>
          </cell>
          <cell r="D147" t="str">
            <v>szt</v>
          </cell>
          <cell r="E147">
            <v>4</v>
          </cell>
          <cell r="G147">
            <v>0</v>
          </cell>
        </row>
        <row r="148">
          <cell r="A148">
            <v>114</v>
          </cell>
          <cell r="C148" t="str">
            <v>Montaż złączy przelotowych na kablach światłowodowych ułożonych w rurociągu kablowym w ziemi, kabel tubowy, mufa termokurczliwa, dodatek za każdy następny spajany światłowód</v>
          </cell>
          <cell r="D148" t="str">
            <v>szt</v>
          </cell>
          <cell r="E148">
            <v>68</v>
          </cell>
          <cell r="G148">
            <v>0</v>
          </cell>
        </row>
        <row r="149">
          <cell r="A149">
            <v>115</v>
          </cell>
          <cell r="C149" t="str">
            <v>Pomiary reflektometryczne oraz reflektancji linii światłowodowych, mierzone każde włókno światłowodu w obie strony</v>
          </cell>
          <cell r="D149" t="str">
            <v>szt</v>
          </cell>
          <cell r="E149">
            <v>36</v>
          </cell>
          <cell r="G149">
            <v>0</v>
          </cell>
        </row>
        <row r="150">
          <cell r="A150">
            <v>116</v>
          </cell>
          <cell r="C150" t="str">
            <v>Demontaż kabla doziemnego, grunt kategorii III, kabel do Fi·30·mm</v>
          </cell>
          <cell r="D150" t="str">
            <v>m</v>
          </cell>
          <cell r="E150">
            <v>2157</v>
          </cell>
          <cell r="G150">
            <v>0</v>
          </cell>
        </row>
        <row r="151">
          <cell r="A151">
            <v>117</v>
          </cell>
          <cell r="C151" t="str">
            <v>Demontaż kabla światłowodowego</v>
          </cell>
          <cell r="D151" t="str">
            <v>m</v>
          </cell>
          <cell r="E151">
            <v>498</v>
          </cell>
          <cell r="G151">
            <v>0</v>
          </cell>
        </row>
        <row r="152">
          <cell r="A152">
            <v>118</v>
          </cell>
          <cell r="C152" t="str">
            <v>Demontaż rur rurociągu 3 x RHDPE 40</v>
          </cell>
          <cell r="D152" t="str">
            <v>m</v>
          </cell>
          <cell r="E152">
            <v>498</v>
          </cell>
          <cell r="G152">
            <v>0</v>
          </cell>
        </row>
        <row r="153">
          <cell r="A153">
            <v>119</v>
          </cell>
          <cell r="C153" t="str">
            <v>Demontaż kabla napowietrznego ze słupami</v>
          </cell>
          <cell r="D153" t="str">
            <v>m</v>
          </cell>
          <cell r="E153">
            <v>290</v>
          </cell>
          <cell r="G153">
            <v>0</v>
          </cell>
        </row>
        <row r="154">
          <cell r="A154">
            <v>120</v>
          </cell>
          <cell r="C154" t="str">
            <v>Kabel XzTKMXpw 2x2x0,6</v>
          </cell>
          <cell r="D154" t="str">
            <v>m</v>
          </cell>
          <cell r="E154">
            <v>328</v>
          </cell>
          <cell r="G154">
            <v>0</v>
          </cell>
        </row>
        <row r="155">
          <cell r="A155">
            <v>121</v>
          </cell>
          <cell r="C155" t="str">
            <v>Kabel XzTKMXpw 5x4x0,6</v>
          </cell>
          <cell r="D155" t="str">
            <v>m</v>
          </cell>
          <cell r="E155">
            <v>286</v>
          </cell>
          <cell r="G155">
            <v>0</v>
          </cell>
        </row>
        <row r="156">
          <cell r="A156">
            <v>122</v>
          </cell>
          <cell r="C156" t="str">
            <v>Kabel XzTKMXpw 10x4x0,6</v>
          </cell>
          <cell r="D156" t="str">
            <v>m</v>
          </cell>
          <cell r="E156">
            <v>595</v>
          </cell>
          <cell r="G156">
            <v>0</v>
          </cell>
        </row>
        <row r="157">
          <cell r="A157">
            <v>123</v>
          </cell>
          <cell r="C157" t="str">
            <v>Kabel XzTKMXpw 10x4x0,8</v>
          </cell>
          <cell r="D157" t="str">
            <v>m</v>
          </cell>
          <cell r="E157">
            <v>515</v>
          </cell>
          <cell r="G157">
            <v>0</v>
          </cell>
        </row>
        <row r="158">
          <cell r="A158">
            <v>124</v>
          </cell>
          <cell r="C158" t="str">
            <v>Kabel XzTKMXpw 25x4x0,8</v>
          </cell>
          <cell r="D158" t="str">
            <v>m</v>
          </cell>
          <cell r="E158">
            <v>260</v>
          </cell>
          <cell r="G158">
            <v>0</v>
          </cell>
        </row>
        <row r="159">
          <cell r="A159">
            <v>125</v>
          </cell>
          <cell r="C159" t="str">
            <v>Kabel XzTKMXpw 35x4x0,8</v>
          </cell>
          <cell r="D159" t="str">
            <v>m</v>
          </cell>
          <cell r="E159">
            <v>515</v>
          </cell>
          <cell r="G159">
            <v>0</v>
          </cell>
        </row>
        <row r="160">
          <cell r="A160">
            <v>126</v>
          </cell>
          <cell r="C160" t="str">
            <v>Kabel XzTKMXpw 50x4x0,5</v>
          </cell>
          <cell r="D160" t="str">
            <v>m</v>
          </cell>
          <cell r="E160">
            <v>66</v>
          </cell>
          <cell r="G160">
            <v>0</v>
          </cell>
        </row>
        <row r="161">
          <cell r="A161">
            <v>127</v>
          </cell>
          <cell r="C161" t="str">
            <v>Kabel Z-XOTKtsd 16J</v>
          </cell>
          <cell r="D161" t="str">
            <v>m</v>
          </cell>
          <cell r="E161">
            <v>498</v>
          </cell>
          <cell r="G161">
            <v>0</v>
          </cell>
        </row>
        <row r="162">
          <cell r="A162">
            <v>128</v>
          </cell>
          <cell r="C162" t="str">
            <v>Kabel Z-XOTKtsd 20J</v>
          </cell>
          <cell r="D162" t="str">
            <v>m</v>
          </cell>
          <cell r="E162">
            <v>109</v>
          </cell>
          <cell r="G162">
            <v>0</v>
          </cell>
        </row>
        <row r="163">
          <cell r="A163">
            <v>129</v>
          </cell>
          <cell r="C163" t="str">
            <v>Kabel RPx 2x2x0,9</v>
          </cell>
          <cell r="D163" t="str">
            <v>m</v>
          </cell>
          <cell r="E163">
            <v>515</v>
          </cell>
          <cell r="G163">
            <v>0</v>
          </cell>
        </row>
        <row r="164">
          <cell r="C164" t="str">
            <v>Razem przebudowa sieci telekomunikacyjnej</v>
          </cell>
          <cell r="G164">
            <v>0</v>
          </cell>
        </row>
        <row r="165">
          <cell r="B165" t="str">
            <v xml:space="preserve">D-01.03.05 </v>
          </cell>
          <cell r="C165" t="str">
            <v>Przebudowa sieci wodociągowej</v>
          </cell>
        </row>
        <row r="166">
          <cell r="A166">
            <v>130</v>
          </cell>
          <cell r="C166" t="str">
            <v>- sieć wodociągowa PE 180 mm z robotami towarzyszącymi</v>
          </cell>
          <cell r="D166" t="str">
            <v>m</v>
          </cell>
          <cell r="E166">
            <v>577.11</v>
          </cell>
          <cell r="G166">
            <v>0</v>
          </cell>
        </row>
        <row r="167">
          <cell r="A167">
            <v>131</v>
          </cell>
          <cell r="C167" t="str">
            <v>-sieć wodociągowa PE 250 mm z robotami towarzyszącymi</v>
          </cell>
          <cell r="D167" t="str">
            <v>m</v>
          </cell>
          <cell r="E167">
            <v>434.55</v>
          </cell>
          <cell r="G167">
            <v>0</v>
          </cell>
        </row>
        <row r="168">
          <cell r="C168" t="str">
            <v>Razem przebudowa sieci wodociągowej</v>
          </cell>
          <cell r="G168">
            <v>0</v>
          </cell>
        </row>
        <row r="169">
          <cell r="B169" t="str">
            <v xml:space="preserve">D-01.03.06 </v>
          </cell>
          <cell r="C169" t="str">
            <v>Przebudowa kanalizacji sanitarnej</v>
          </cell>
        </row>
        <row r="170">
          <cell r="A170">
            <v>132</v>
          </cell>
          <cell r="C170" t="str">
            <v>- kanał sanitarny grawitacyjny PVC 200 mm z robotami towarzyszącymi</v>
          </cell>
          <cell r="D170" t="str">
            <v>m</v>
          </cell>
          <cell r="E170">
            <v>248.2</v>
          </cell>
          <cell r="G170">
            <v>0</v>
          </cell>
        </row>
        <row r="171">
          <cell r="A171">
            <v>133</v>
          </cell>
          <cell r="C171" t="str">
            <v>- studnie rewizyjne z kręgów betonowych o śr. 1200 mm w gotowym wykopie z robotami towarzyszącymi</v>
          </cell>
          <cell r="D171" t="str">
            <v>szt.</v>
          </cell>
          <cell r="E171">
            <v>3</v>
          </cell>
          <cell r="G171">
            <v>0</v>
          </cell>
        </row>
        <row r="172">
          <cell r="A172">
            <v>134</v>
          </cell>
          <cell r="C172" t="str">
            <v>- oczyszczenie i skropienie warstw konstrukcyjnych</v>
          </cell>
          <cell r="D172" t="str">
            <v>szt.</v>
          </cell>
          <cell r="E172">
            <v>6</v>
          </cell>
          <cell r="G172">
            <v>0</v>
          </cell>
        </row>
        <row r="173">
          <cell r="A173">
            <v>135</v>
          </cell>
          <cell r="C173" t="str">
            <v>- kanał sanitarny tłoczny PE 180 mm z robotami towarzyszącymi</v>
          </cell>
          <cell r="D173" t="str">
            <v>m</v>
          </cell>
          <cell r="E173">
            <v>207.05</v>
          </cell>
          <cell r="G173">
            <v>0</v>
          </cell>
        </row>
        <row r="174">
          <cell r="A174">
            <v>136</v>
          </cell>
          <cell r="C174" t="str">
            <v>- kanał sanitarny tłoczny PE 90 mm z robotami towarzyszącymi</v>
          </cell>
          <cell r="D174" t="str">
            <v>m</v>
          </cell>
          <cell r="E174">
            <v>214.1</v>
          </cell>
          <cell r="G174">
            <v>0</v>
          </cell>
        </row>
        <row r="175">
          <cell r="C175" t="str">
            <v>Razem przebudowa kanalizacji sanitarnej</v>
          </cell>
          <cell r="G175">
            <v>0</v>
          </cell>
        </row>
        <row r="176">
          <cell r="B176" t="str">
            <v xml:space="preserve">D-01.03.07 </v>
          </cell>
          <cell r="C176" t="str">
            <v>Przebudowa urządzeń mieloracyjnych</v>
          </cell>
        </row>
        <row r="177">
          <cell r="A177">
            <v>137</v>
          </cell>
          <cell r="C177" t="str">
            <v>Przebudowa odpływów - rowy</v>
          </cell>
          <cell r="D177" t="str">
            <v>m</v>
          </cell>
          <cell r="E177">
            <v>2127</v>
          </cell>
          <cell r="G177">
            <v>0</v>
          </cell>
        </row>
        <row r="178">
          <cell r="A178">
            <v>138</v>
          </cell>
          <cell r="C178" t="str">
            <v>Przebudowa drenów o średnicy 110 mm</v>
          </cell>
          <cell r="D178" t="str">
            <v>m</v>
          </cell>
          <cell r="E178">
            <v>377</v>
          </cell>
          <cell r="G178">
            <v>0</v>
          </cell>
        </row>
        <row r="179">
          <cell r="A179">
            <v>139</v>
          </cell>
          <cell r="C179" t="str">
            <v>Przebudowa drenów o średnicy 160 mm</v>
          </cell>
          <cell r="D179" t="str">
            <v>m</v>
          </cell>
          <cell r="E179">
            <v>1224</v>
          </cell>
          <cell r="G179">
            <v>0</v>
          </cell>
        </row>
        <row r="180">
          <cell r="A180">
            <v>140</v>
          </cell>
          <cell r="C180" t="str">
            <v>Przebudowa drenów o średnicy 200 mm</v>
          </cell>
          <cell r="D180" t="str">
            <v>m</v>
          </cell>
          <cell r="E180">
            <v>310</v>
          </cell>
          <cell r="G180">
            <v>0</v>
          </cell>
        </row>
        <row r="181">
          <cell r="A181">
            <v>141</v>
          </cell>
          <cell r="C181" t="str">
            <v>Przebudowa drenów o średnicy 315 mm</v>
          </cell>
          <cell r="D181" t="str">
            <v>m</v>
          </cell>
          <cell r="E181">
            <v>120</v>
          </cell>
          <cell r="G181">
            <v>0</v>
          </cell>
        </row>
        <row r="182">
          <cell r="C182" t="str">
            <v>Razem przebudowa urządzeń mieloracyjnych</v>
          </cell>
          <cell r="G182">
            <v>0</v>
          </cell>
        </row>
        <row r="183">
          <cell r="C183" t="str">
            <v>RAZEM ROBOTY PRZYGOTOWAWCZE</v>
          </cell>
          <cell r="G183">
            <v>0</v>
          </cell>
        </row>
        <row r="184">
          <cell r="B184" t="str">
            <v>D-02.00.00</v>
          </cell>
          <cell r="C184" t="str">
            <v>ROBOTY ZIEMNE</v>
          </cell>
        </row>
        <row r="185">
          <cell r="B185" t="str">
            <v>D-02.01.01</v>
          </cell>
          <cell r="C185" t="str">
            <v>Wykonanie wykopów w gruntach nieskalistych:</v>
          </cell>
        </row>
        <row r="186">
          <cell r="A186">
            <v>142</v>
          </cell>
          <cell r="C186" t="str">
            <v>- wykonanie wykopów w gruncie nieskalistym z wykorzystaniem na nasyp</v>
          </cell>
          <cell r="D186" t="str">
            <v>m3</v>
          </cell>
          <cell r="E186">
            <v>267630</v>
          </cell>
          <cell r="G186">
            <v>0</v>
          </cell>
        </row>
        <row r="187">
          <cell r="A187">
            <v>143</v>
          </cell>
          <cell r="C187" t="str">
            <v>- w gruncie nieskalistym z transportem na odkład</v>
          </cell>
          <cell r="D187" t="str">
            <v>m3</v>
          </cell>
          <cell r="E187">
            <v>121241</v>
          </cell>
          <cell r="G187">
            <v>0</v>
          </cell>
        </row>
        <row r="188">
          <cell r="A188">
            <v>144</v>
          </cell>
          <cell r="C188" t="str">
            <v>- usunięcie humusu i gruntu nienośnego ze złożeniem przy granicy robót i transportem nadmiaru na odkład</v>
          </cell>
          <cell r="D188" t="str">
            <v>m3</v>
          </cell>
          <cell r="E188">
            <v>127446</v>
          </cell>
          <cell r="G188">
            <v>0</v>
          </cell>
        </row>
        <row r="189">
          <cell r="B189" t="str">
            <v>D-02.03.01</v>
          </cell>
          <cell r="C189" t="str">
            <v>Wykonanie nasypów</v>
          </cell>
        </row>
        <row r="190">
          <cell r="A190">
            <v>146</v>
          </cell>
          <cell r="C190" t="str">
            <v xml:space="preserve">- z gruntu z wykopów </v>
          </cell>
          <cell r="D190" t="str">
            <v>m3</v>
          </cell>
          <cell r="E190">
            <v>267630</v>
          </cell>
          <cell r="G190">
            <v>0</v>
          </cell>
        </row>
        <row r="191">
          <cell r="A191">
            <v>147</v>
          </cell>
          <cell r="C191" t="str">
            <v>- z gruntu dowiezionego</v>
          </cell>
          <cell r="D191" t="str">
            <v>m3</v>
          </cell>
          <cell r="E191">
            <v>187697</v>
          </cell>
          <cell r="G191">
            <v>0</v>
          </cell>
        </row>
        <row r="192">
          <cell r="B192" t="str">
            <v>D-02.05.01</v>
          </cell>
          <cell r="C192" t="str">
            <v>Wymiana gruntu organicznego i nieorganicznego z odwodnieniem wykopów</v>
          </cell>
        </row>
        <row r="193">
          <cell r="A193">
            <v>148</v>
          </cell>
          <cell r="C193" t="str">
            <v>- wymiana gruntu organicznego i nieorganicznego z odwodnieniem wykopów</v>
          </cell>
          <cell r="D193" t="str">
            <v>m3</v>
          </cell>
          <cell r="E193">
            <v>112597</v>
          </cell>
          <cell r="G193">
            <v>0</v>
          </cell>
        </row>
        <row r="194">
          <cell r="A194">
            <v>149</v>
          </cell>
          <cell r="C194" t="str">
            <v>- wykonanie ścianki szczelnej z profilu  Larssen 607n, h=14m</v>
          </cell>
          <cell r="D194" t="str">
            <v>m2</v>
          </cell>
          <cell r="E194">
            <v>2660</v>
          </cell>
          <cell r="G194">
            <v>0</v>
          </cell>
        </row>
        <row r="195">
          <cell r="C195" t="str">
            <v>RAZEM ROBOTY ZIEMNE</v>
          </cell>
          <cell r="G195">
            <v>0</v>
          </cell>
        </row>
        <row r="196">
          <cell r="B196" t="str">
            <v>D-03.00.00</v>
          </cell>
          <cell r="C196" t="str">
            <v>ODWODNIENIE KORPUSU DROGOWEGO I PRZEPUSTY EKOLOGICZNE</v>
          </cell>
        </row>
        <row r="197">
          <cell r="B197" t="str">
            <v>D-03.01.01</v>
          </cell>
          <cell r="C197" t="str">
            <v>Przepusty pod koroną drogi</v>
          </cell>
          <cell r="G197">
            <v>0</v>
          </cell>
        </row>
        <row r="198">
          <cell r="A198">
            <v>150</v>
          </cell>
          <cell r="C198" t="str">
            <v>- przepusty z blachy falistej ocynkowanej o średnicy 1200 wraz z umocnieniem wylotów</v>
          </cell>
          <cell r="D198" t="str">
            <v>m</v>
          </cell>
          <cell r="E198">
            <v>42.4</v>
          </cell>
          <cell r="G198">
            <v>0</v>
          </cell>
        </row>
        <row r="199">
          <cell r="A199">
            <v>151</v>
          </cell>
          <cell r="C199" t="str">
            <v>- przepusty z blachy falistej ocynkowanej o średnicy 1000 wraz z umocnieniem wylotów</v>
          </cell>
          <cell r="D199" t="str">
            <v>m</v>
          </cell>
          <cell r="E199">
            <v>524.1</v>
          </cell>
          <cell r="G199">
            <v>0</v>
          </cell>
        </row>
        <row r="200">
          <cell r="A200">
            <v>152</v>
          </cell>
          <cell r="C200" t="str">
            <v>- przepusty z blachy falistej ocynkowanej o średnicy 800 wraz z umocnieniem wylotów</v>
          </cell>
          <cell r="D200" t="str">
            <v>m</v>
          </cell>
          <cell r="E200">
            <v>24.5</v>
          </cell>
          <cell r="G200">
            <v>0</v>
          </cell>
        </row>
        <row r="201">
          <cell r="A201">
            <v>153</v>
          </cell>
          <cell r="C201" t="str">
            <v>- przepusty z blachy falistej ocynkowanej o średnicy 600 wraz z umocnieniem wylotów</v>
          </cell>
          <cell r="D201" t="str">
            <v>m</v>
          </cell>
          <cell r="E201">
            <v>14.8</v>
          </cell>
          <cell r="G201">
            <v>0</v>
          </cell>
        </row>
        <row r="202">
          <cell r="A202">
            <v>154</v>
          </cell>
          <cell r="C202" t="str">
            <v>- przepusty z blachy falistej ocynkowanej o średnicy 500 wraz z umocnieniem wylotów</v>
          </cell>
          <cell r="D202" t="str">
            <v>m</v>
          </cell>
          <cell r="E202">
            <v>46</v>
          </cell>
          <cell r="G202">
            <v>0</v>
          </cell>
        </row>
        <row r="203">
          <cell r="B203" t="str">
            <v>D-03.01.02</v>
          </cell>
          <cell r="C203" t="str">
            <v>Przepusty pod zjazdami i chodnikami</v>
          </cell>
          <cell r="G203">
            <v>0</v>
          </cell>
        </row>
        <row r="204">
          <cell r="A204">
            <v>155</v>
          </cell>
          <cell r="C204" t="str">
            <v>- z blachy falistej ocynkowanej śr. 1000 mm wraz z umocnieniem wlotów, wylotów i rowów</v>
          </cell>
          <cell r="D204" t="str">
            <v>m</v>
          </cell>
          <cell r="E204">
            <v>19.100000000000001</v>
          </cell>
          <cell r="G204">
            <v>0</v>
          </cell>
        </row>
        <row r="205">
          <cell r="A205">
            <v>156</v>
          </cell>
          <cell r="C205" t="str">
            <v>- z polietylenu śr. 500 mm wraz z umocnieniem wlotów, wylotów i rowów</v>
          </cell>
          <cell r="D205" t="str">
            <v>m</v>
          </cell>
          <cell r="E205">
            <v>15.2</v>
          </cell>
          <cell r="G205">
            <v>0</v>
          </cell>
        </row>
        <row r="206">
          <cell r="A206">
            <v>157</v>
          </cell>
          <cell r="C206" t="str">
            <v>- z polietylenu śr. 400 mm wraz z umocnieniem wlotów, wylotów i rowów</v>
          </cell>
          <cell r="D206" t="str">
            <v>m</v>
          </cell>
          <cell r="E206">
            <v>22.5</v>
          </cell>
          <cell r="G206">
            <v>0</v>
          </cell>
        </row>
        <row r="207">
          <cell r="A207">
            <v>158</v>
          </cell>
          <cell r="C207" t="str">
            <v>- z polietylenu śr. 300 mm wraz z umocnieniem wlotów, wylotów i rowów</v>
          </cell>
          <cell r="D207" t="str">
            <v>m</v>
          </cell>
          <cell r="E207">
            <v>9.75</v>
          </cell>
          <cell r="G207">
            <v>0</v>
          </cell>
        </row>
        <row r="208">
          <cell r="A208">
            <v>159</v>
          </cell>
          <cell r="C208" t="str">
            <v>- z polietylenu śr. 800 mm wraz z umocnieniem wlotów, wylotów i rowów</v>
          </cell>
          <cell r="D208" t="str">
            <v>m</v>
          </cell>
          <cell r="E208">
            <v>33</v>
          </cell>
          <cell r="G208">
            <v>0</v>
          </cell>
        </row>
        <row r="209">
          <cell r="B209" t="str">
            <v>D-03.01.03</v>
          </cell>
          <cell r="C209" t="str">
            <v>Przepusty ekologiczne</v>
          </cell>
          <cell r="G209">
            <v>0</v>
          </cell>
        </row>
        <row r="210">
          <cell r="A210">
            <v>160</v>
          </cell>
          <cell r="C210" t="str">
            <v>- przepust łukowo-kołowy z blachy falistej ocynkowanej o wysokości H=5,03m</v>
          </cell>
          <cell r="D210" t="str">
            <v>m</v>
          </cell>
          <cell r="E210">
            <v>37.4</v>
          </cell>
          <cell r="G210">
            <v>0</v>
          </cell>
        </row>
        <row r="211">
          <cell r="A211">
            <v>161</v>
          </cell>
          <cell r="C211" t="str">
            <v>- przepust z blachy falistej ocynkowanej o średnicy 3490 wraz z umocnieniem wylotów</v>
          </cell>
          <cell r="D211" t="str">
            <v>m</v>
          </cell>
          <cell r="E211">
            <v>49</v>
          </cell>
          <cell r="G211">
            <v>0</v>
          </cell>
        </row>
        <row r="212">
          <cell r="A212">
            <v>162</v>
          </cell>
          <cell r="C212" t="str">
            <v>- przepusty z blachy falistej ocynkowanej o średnicy 2000 wraz z umocnieniem wylotów</v>
          </cell>
          <cell r="D212" t="str">
            <v>m</v>
          </cell>
          <cell r="E212">
            <v>31</v>
          </cell>
          <cell r="G212">
            <v>0</v>
          </cell>
        </row>
        <row r="213">
          <cell r="A213">
            <v>163</v>
          </cell>
          <cell r="C213" t="str">
            <v>- przepusty z blachy falistej ocynkowanej o średnicy 1200 wraz z umocnieniem wylotów</v>
          </cell>
          <cell r="D213" t="str">
            <v>m</v>
          </cell>
          <cell r="E213">
            <v>148</v>
          </cell>
          <cell r="G213">
            <v>0</v>
          </cell>
        </row>
        <row r="214">
          <cell r="A214">
            <v>164</v>
          </cell>
          <cell r="C214" t="str">
            <v>- przepusty z blachy falistej ocynkowanej o średnicy 1000 wraz z umocnieniem wylotów</v>
          </cell>
          <cell r="D214" t="str">
            <v>m</v>
          </cell>
          <cell r="E214">
            <v>53.6</v>
          </cell>
          <cell r="G214">
            <v>0</v>
          </cell>
        </row>
        <row r="215">
          <cell r="A215">
            <v>165</v>
          </cell>
          <cell r="C215" t="str">
            <v>- żwir płukany #8/16</v>
          </cell>
          <cell r="D215" t="str">
            <v>m3</v>
          </cell>
          <cell r="E215">
            <v>91.5</v>
          </cell>
          <cell r="G215">
            <v>0</v>
          </cell>
        </row>
        <row r="216">
          <cell r="A216">
            <v>166</v>
          </cell>
          <cell r="C216" t="str">
            <v>- wykonanie półek w przepustach</v>
          </cell>
          <cell r="D216" t="str">
            <v>m</v>
          </cell>
          <cell r="E216">
            <v>120</v>
          </cell>
          <cell r="G216">
            <v>0</v>
          </cell>
        </row>
        <row r="217">
          <cell r="B217" t="str">
            <v>D-03.02.01</v>
          </cell>
          <cell r="C217" t="str">
            <v>Budowa kanalizacji deszczowej</v>
          </cell>
          <cell r="G217">
            <v>0</v>
          </cell>
        </row>
        <row r="218">
          <cell r="A218">
            <v>167</v>
          </cell>
          <cell r="C218" t="str">
            <v>- ułożenie przykanalika sztywnego 200 GRP</v>
          </cell>
          <cell r="D218" t="str">
            <v>m</v>
          </cell>
          <cell r="E218">
            <v>1346</v>
          </cell>
          <cell r="G218">
            <v>0</v>
          </cell>
        </row>
        <row r="219">
          <cell r="A219">
            <v>168</v>
          </cell>
          <cell r="C219" t="str">
            <v>- wykonanie wylotów rowów do rzek i w teren wraz  z umocnieniem skarp i dna wokół wylotu</v>
          </cell>
          <cell r="D219" t="str">
            <v>kpl</v>
          </cell>
          <cell r="E219">
            <v>35</v>
          </cell>
          <cell r="G219">
            <v>0</v>
          </cell>
        </row>
        <row r="220">
          <cell r="A220">
            <v>169</v>
          </cell>
          <cell r="C220" t="str">
            <v>- wykonanie wylotu umocnionego przykanalika sztywnego do rowu</v>
          </cell>
          <cell r="D220" t="str">
            <v>szt.</v>
          </cell>
          <cell r="E220">
            <v>117</v>
          </cell>
          <cell r="G220">
            <v>0</v>
          </cell>
        </row>
        <row r="221">
          <cell r="A221">
            <v>170</v>
          </cell>
          <cell r="C221" t="str">
            <v>studzienki rewizyjne z elementów z betonu wodoszczelnego C40/45 o śr. Dn 450 mm z włazem żeliwnym przejazdowym wraz z wykonaniem robót ziemnych</v>
          </cell>
          <cell r="D221" t="str">
            <v>kpl</v>
          </cell>
          <cell r="E221">
            <v>200</v>
          </cell>
          <cell r="G221">
            <v>0</v>
          </cell>
        </row>
        <row r="222">
          <cell r="A222">
            <v>171</v>
          </cell>
          <cell r="C222" t="str">
            <v>- umocnienie kruszywem łamanym #0/31,5 wylotów w teren ścieków skarpowych gr. 20 cm</v>
          </cell>
          <cell r="D222" t="str">
            <v>m2</v>
          </cell>
          <cell r="E222">
            <v>4.72</v>
          </cell>
          <cell r="G222">
            <v>0</v>
          </cell>
        </row>
        <row r="223">
          <cell r="B223" t="str">
            <v>D-03.03.01</v>
          </cell>
          <cell r="C223" t="str">
            <v>Sączki i drenaż podłużny</v>
          </cell>
          <cell r="G223">
            <v>0</v>
          </cell>
        </row>
        <row r="224">
          <cell r="A224">
            <v>172</v>
          </cell>
          <cell r="C224" t="str">
            <v>- drenaż podłużny DN 200mm z zasypką filtracyjną i geowłókniną przy materacu z kruszywa</v>
          </cell>
          <cell r="D224" t="str">
            <v>mb</v>
          </cell>
          <cell r="E224">
            <v>950</v>
          </cell>
          <cell r="G224">
            <v>0</v>
          </cell>
        </row>
        <row r="225">
          <cell r="A225">
            <v>173</v>
          </cell>
          <cell r="C225" t="str">
            <v>- studzienki rewizyjne z elementów z betonu wodoszczelnego C40/45 o śr. Dn 450 mm z włazem żeliwnym przejazdowym wraz z wykonaniem robót ziemnych</v>
          </cell>
          <cell r="D225" t="str">
            <v>kpl</v>
          </cell>
          <cell r="E225">
            <v>22</v>
          </cell>
          <cell r="G225">
            <v>0</v>
          </cell>
        </row>
        <row r="226">
          <cell r="A226">
            <v>174</v>
          </cell>
          <cell r="C226" t="str">
            <v>- odwodnienie głębokich wykopów za pomocą igłofiltrów h=4m w ilości 1000szt. przez okres 1 m-ca</v>
          </cell>
          <cell r="D226" t="str">
            <v>kpl.</v>
          </cell>
          <cell r="E226">
            <v>1</v>
          </cell>
          <cell r="G226">
            <v>0</v>
          </cell>
        </row>
        <row r="227">
          <cell r="B227" t="str">
            <v>D-03.06.02</v>
          </cell>
          <cell r="C227" t="str">
            <v xml:space="preserve">Piaskowniki </v>
          </cell>
          <cell r="G227">
            <v>0</v>
          </cell>
        </row>
        <row r="228">
          <cell r="A228">
            <v>175</v>
          </cell>
          <cell r="C228" t="str">
            <v>- dostarczenie i montaż osadnika piasku o średnicy Dn 2000 mm, wysokości czynnej Hcz=2000 mm i poj. osadnika V=5,0 m3 wraz z robotami ziemnymi i podłożem</v>
          </cell>
          <cell r="D228" t="str">
            <v>kpl</v>
          </cell>
          <cell r="E228">
            <v>33</v>
          </cell>
          <cell r="G228">
            <v>0</v>
          </cell>
        </row>
        <row r="229">
          <cell r="C229" t="str">
            <v>RAZEM ODWODNIENIE KORPUSU DROGOWEGO I PRZEPUSTY EKOLOGICZNE</v>
          </cell>
          <cell r="G229">
            <v>0</v>
          </cell>
        </row>
        <row r="230">
          <cell r="B230" t="str">
            <v>D-04.00.00</v>
          </cell>
          <cell r="C230" t="str">
            <v>PODBUDOWY</v>
          </cell>
        </row>
        <row r="231">
          <cell r="B231" t="str">
            <v>D-04.01.01</v>
          </cell>
          <cell r="C231" t="str">
            <v>Profilowanie i zagęszczenie podłoża</v>
          </cell>
        </row>
        <row r="232">
          <cell r="A232">
            <v>176</v>
          </cell>
          <cell r="C232" t="str">
            <v>- profilowanie pod konstrukcję jezdni, chodników i zatok autobusowych</v>
          </cell>
          <cell r="D232" t="str">
            <v>m2</v>
          </cell>
          <cell r="E232">
            <v>198731</v>
          </cell>
          <cell r="G232">
            <v>0</v>
          </cell>
        </row>
        <row r="233">
          <cell r="B233" t="str">
            <v>D-04.02.01</v>
          </cell>
          <cell r="C233" t="str">
            <v>Warstwa odsączająca - materac francuski</v>
          </cell>
        </row>
        <row r="234">
          <cell r="A234">
            <v>177</v>
          </cell>
          <cell r="C234" t="str">
            <v>- warstwa odsączająca gr 25cm  z  kruszywa łamanego ze skał litych o nieciągłym uziarnieniu #0/63mm, osłonięcie  warstwy kruszywa geowłókniną</v>
          </cell>
          <cell r="D234" t="str">
            <v>m2</v>
          </cell>
          <cell r="E234">
            <v>8004</v>
          </cell>
          <cell r="G234">
            <v>0</v>
          </cell>
        </row>
        <row r="235">
          <cell r="B235" t="str">
            <v>D-04.03.01</v>
          </cell>
          <cell r="C235" t="str">
            <v>Oczyszczenie i skropienie warstw konstrukcyjnych.</v>
          </cell>
        </row>
        <row r="236">
          <cell r="A236">
            <v>178</v>
          </cell>
          <cell r="C236" t="str">
            <v>- oczyszczenie powierzchni warstwy konstrukcyjnej  bitumicznej</v>
          </cell>
          <cell r="D236" t="str">
            <v>m2</v>
          </cell>
          <cell r="E236">
            <v>230310</v>
          </cell>
          <cell r="G236">
            <v>0</v>
          </cell>
        </row>
        <row r="237">
          <cell r="A237">
            <v>179</v>
          </cell>
          <cell r="C237" t="str">
            <v>- oczyszczenie powierzchni warstwy konstrukcyjnej niebitumicznej</v>
          </cell>
          <cell r="D237" t="str">
            <v>m2</v>
          </cell>
          <cell r="E237">
            <v>166811</v>
          </cell>
          <cell r="G237">
            <v>0</v>
          </cell>
        </row>
        <row r="238">
          <cell r="A238">
            <v>180</v>
          </cell>
          <cell r="C238" t="str">
            <v>- skropienie powierzchni warstwy konstrukcyjnej niebitumicznej</v>
          </cell>
          <cell r="D238" t="str">
            <v>m2</v>
          </cell>
          <cell r="E238">
            <v>166811</v>
          </cell>
          <cell r="G238">
            <v>0</v>
          </cell>
        </row>
        <row r="239">
          <cell r="A239">
            <v>181</v>
          </cell>
          <cell r="C239" t="str">
            <v>- skropienie powierzchni warstwy konstrukcyjnej bitumicznej</v>
          </cell>
          <cell r="D239" t="str">
            <v>m2</v>
          </cell>
          <cell r="E239">
            <v>230310</v>
          </cell>
          <cell r="G239">
            <v>0</v>
          </cell>
        </row>
        <row r="240">
          <cell r="B240" t="str">
            <v>D-04.04.01</v>
          </cell>
          <cell r="C240" t="str">
            <v>Warstwa z kruszywa naturalnego stabilizowanego mechanicznie</v>
          </cell>
        </row>
        <row r="241">
          <cell r="A241">
            <v>182</v>
          </cell>
          <cell r="C241" t="str">
            <v>- wykonanie warstwy z kruszywa naturalnego  gr. 22 cm</v>
          </cell>
          <cell r="D241" t="str">
            <v>m2</v>
          </cell>
          <cell r="E241">
            <v>15294</v>
          </cell>
          <cell r="G241">
            <v>0</v>
          </cell>
        </row>
        <row r="242">
          <cell r="B242" t="str">
            <v>D-04.04.02</v>
          </cell>
          <cell r="C242" t="str">
            <v>Podbudowa z kruszywa łamanego stabilizowanego mechanicznie</v>
          </cell>
        </row>
        <row r="243">
          <cell r="A243">
            <v>183</v>
          </cell>
          <cell r="C243" t="str">
            <v>- kruszywo łamane #0/31,5 - grubości 20 cm - droga główna</v>
          </cell>
          <cell r="D243" t="str">
            <v>m2</v>
          </cell>
          <cell r="E243">
            <v>124503</v>
          </cell>
          <cell r="G243">
            <v>0</v>
          </cell>
        </row>
        <row r="244">
          <cell r="A244">
            <v>184</v>
          </cell>
          <cell r="C244" t="str">
            <v>- kruszywo łamane #0/31,5 - grubości 20 cm- drogi boczne</v>
          </cell>
          <cell r="D244" t="str">
            <v>m2</v>
          </cell>
          <cell r="E244">
            <v>17535</v>
          </cell>
          <cell r="G244">
            <v>0</v>
          </cell>
        </row>
        <row r="245">
          <cell r="A245">
            <v>185</v>
          </cell>
          <cell r="C245" t="str">
            <v>- kruszywo łamane #0/31,5 - grubości 15 cm</v>
          </cell>
          <cell r="D245" t="str">
            <v>m2</v>
          </cell>
          <cell r="E245">
            <v>24773</v>
          </cell>
          <cell r="G245">
            <v>0</v>
          </cell>
        </row>
        <row r="246">
          <cell r="A246">
            <v>186</v>
          </cell>
          <cell r="C246" t="str">
            <v>- kruszywo łamane #0/31,5</v>
          </cell>
          <cell r="D246" t="str">
            <v>m3</v>
          </cell>
          <cell r="E246">
            <v>2058</v>
          </cell>
          <cell r="G246">
            <v>0</v>
          </cell>
        </row>
        <row r="247">
          <cell r="B247" t="str">
            <v>D-04.05.01</v>
          </cell>
          <cell r="C247" t="str">
            <v>Ulepszone podłoże lub podbudowa z kruszywa stabilizowanego cementem</v>
          </cell>
        </row>
        <row r="248">
          <cell r="A248">
            <v>187</v>
          </cell>
          <cell r="C248" t="str">
            <v>- warstwa gruntu stabilizowanego cementem, Rm = 2,5 MPa Is=1.03 grubości 25 cm (DK65)</v>
          </cell>
          <cell r="D248" t="str">
            <v>m2</v>
          </cell>
          <cell r="E248">
            <v>42210</v>
          </cell>
          <cell r="G248">
            <v>0</v>
          </cell>
        </row>
        <row r="249">
          <cell r="A249">
            <v>188</v>
          </cell>
          <cell r="C249" t="str">
            <v>- warstwa gruntu stabilizowanego cementem, Rm = 1,5 MPa Is=1.03 grubości 25 cm (DK65)</v>
          </cell>
          <cell r="D249" t="str">
            <v>m2</v>
          </cell>
          <cell r="E249">
            <v>140543</v>
          </cell>
          <cell r="G249">
            <v>0</v>
          </cell>
        </row>
        <row r="250">
          <cell r="A250">
            <v>189</v>
          </cell>
          <cell r="C250" t="str">
            <v>- warstwa gruntu stabilizowanego cementem, Rm = 2,5 MPa Is=1.03 grubości 25 cm (drogi wojewódzkie, powiatowe oraz wjazdy do miasta)</v>
          </cell>
          <cell r="D250" t="str">
            <v>m2</v>
          </cell>
          <cell r="E250">
            <v>8339</v>
          </cell>
          <cell r="G250">
            <v>0</v>
          </cell>
        </row>
        <row r="251">
          <cell r="A251">
            <v>190</v>
          </cell>
          <cell r="C251" t="str">
            <v>- warstwa gruntu stabilizowanego cementem, Rm = 2,5 MPa Is=1.03 grubości 15 cm (drogi gminne)</v>
          </cell>
          <cell r="D251" t="str">
            <v>m2</v>
          </cell>
          <cell r="E251">
            <v>9501</v>
          </cell>
          <cell r="G251">
            <v>0</v>
          </cell>
        </row>
        <row r="252">
          <cell r="A252">
            <v>191</v>
          </cell>
          <cell r="C252" t="str">
            <v>- warstwa gruntu stabilizowanego cementem, Rm = 2,5 MPa Is=1.00 grubości 20 cm (rejon przejść ekologicznych)</v>
          </cell>
          <cell r="D252" t="str">
            <v>m2</v>
          </cell>
          <cell r="E252">
            <v>27171</v>
          </cell>
          <cell r="G252">
            <v>0</v>
          </cell>
        </row>
        <row r="253">
          <cell r="A253">
            <v>192</v>
          </cell>
          <cell r="C253" t="str">
            <v>- warstwa gruntu stabilizowanego cementem, Rm = 1,5 MPa Is=1.03 grubości 20 cm (drogi serwisowe)</v>
          </cell>
          <cell r="D253" t="str">
            <v>m2</v>
          </cell>
          <cell r="E253">
            <v>34194</v>
          </cell>
          <cell r="G253">
            <v>0</v>
          </cell>
        </row>
        <row r="254">
          <cell r="A254">
            <v>193</v>
          </cell>
          <cell r="C254" t="str">
            <v>- warstwa gruntu stabilizowanego cementem, Rm = 2,5 MPa Is=1.03 grubości 25 cm (Zat. autobusowe)</v>
          </cell>
          <cell r="D254" t="str">
            <v>m2</v>
          </cell>
          <cell r="E254">
            <v>228</v>
          </cell>
          <cell r="G254">
            <v>0</v>
          </cell>
        </row>
        <row r="255">
          <cell r="A255">
            <v>194</v>
          </cell>
          <cell r="C255" t="str">
            <v>- warstwa gruntu stabilizowanego cementem, Rm = 1,5 MPa Is=1.03 grubości 15 cm (chodnik)</v>
          </cell>
          <cell r="D255" t="str">
            <v>m2</v>
          </cell>
          <cell r="E255">
            <v>843</v>
          </cell>
          <cell r="G255">
            <v>0</v>
          </cell>
        </row>
        <row r="256">
          <cell r="A256">
            <v>195</v>
          </cell>
          <cell r="C256" t="str">
            <v>- warstwa gruntu stabilizowanego wapnem Is=1.03 grubości 15 cm</v>
          </cell>
          <cell r="D256" t="str">
            <v>m2</v>
          </cell>
          <cell r="E256" t="str">
            <v>9612</v>
          </cell>
          <cell r="G256">
            <v>0</v>
          </cell>
        </row>
        <row r="257">
          <cell r="B257" t="str">
            <v>D-04.06.01</v>
          </cell>
          <cell r="C257" t="str">
            <v>Podbudowa betonowa</v>
          </cell>
        </row>
        <row r="258">
          <cell r="A258">
            <v>196</v>
          </cell>
          <cell r="C258" t="str">
            <v>- podbudowa z betonu C 16/20 grubości 22 cm</v>
          </cell>
          <cell r="D258" t="str">
            <v>m2</v>
          </cell>
          <cell r="E258">
            <v>228</v>
          </cell>
          <cell r="G258">
            <v>0</v>
          </cell>
        </row>
        <row r="259">
          <cell r="B259" t="str">
            <v>D-04.07.01</v>
          </cell>
          <cell r="C259" t="str">
            <v>Podbudowa z betonu asfaltowego</v>
          </cell>
        </row>
        <row r="260">
          <cell r="A260">
            <v>197</v>
          </cell>
          <cell r="C260" t="str">
            <v>- warstwa podbudowy z betonu asfaltowego AC 22 P (D35/50) - grubości 9 cm</v>
          </cell>
          <cell r="D260" t="str">
            <v>m2</v>
          </cell>
          <cell r="E260">
            <v>6214</v>
          </cell>
          <cell r="G260">
            <v>0</v>
          </cell>
        </row>
        <row r="261">
          <cell r="A261">
            <v>198</v>
          </cell>
          <cell r="C261" t="str">
            <v>- warstwa podbudowy z betonu asfaltowego AC 22 P (D35/50) - grubości 7 cm</v>
          </cell>
          <cell r="D261" t="str">
            <v>m2</v>
          </cell>
          <cell r="E261">
            <v>5541</v>
          </cell>
          <cell r="G261">
            <v>0</v>
          </cell>
        </row>
        <row r="262">
          <cell r="A262">
            <v>199</v>
          </cell>
          <cell r="C262" t="str">
            <v>- górna warstwa podbudowy z betonu asfaltowego AC 22 P (D35/50) - grubość 10 cm</v>
          </cell>
          <cell r="D262" t="str">
            <v>m2</v>
          </cell>
          <cell r="E262">
            <v>97208</v>
          </cell>
          <cell r="G262">
            <v>0</v>
          </cell>
        </row>
        <row r="263">
          <cell r="B263" t="str">
            <v>D-04.08.01</v>
          </cell>
          <cell r="C263" t="str">
            <v>Wyrównanie podbudowy</v>
          </cell>
        </row>
        <row r="264">
          <cell r="A264">
            <v>200</v>
          </cell>
          <cell r="C264" t="str">
            <v xml:space="preserve">- warstwa wyrównawcza z bet. asfaltowego #0/20 </v>
          </cell>
          <cell r="D264" t="str">
            <v>t</v>
          </cell>
          <cell r="E264">
            <v>1483</v>
          </cell>
          <cell r="G264">
            <v>0</v>
          </cell>
        </row>
        <row r="265">
          <cell r="C265" t="str">
            <v>RAZEM PODBUDOWY</v>
          </cell>
          <cell r="G265">
            <v>0</v>
          </cell>
        </row>
        <row r="266">
          <cell r="B266" t="str">
            <v>D-05.00.00</v>
          </cell>
          <cell r="C266" t="str">
            <v>NAWIERZCHNIE</v>
          </cell>
        </row>
        <row r="267">
          <cell r="B267" t="str">
            <v>D-05.02.01</v>
          </cell>
          <cell r="C267" t="str">
            <v>Nawierzchnia z kruszywa łamanego</v>
          </cell>
        </row>
        <row r="268">
          <cell r="A268">
            <v>201</v>
          </cell>
          <cell r="C268" t="str">
            <v>Wykonanie nawierzchni z kruszywa łamanego o ciągłym uziarnieniu stabilizowanego mechanicznie 0/20 mm z dodatkiem cementu o Rm=0.8-1.0 Mpa  - grubość 15 cm</v>
          </cell>
          <cell r="D268" t="str">
            <v>m2</v>
          </cell>
          <cell r="E268">
            <v>13126</v>
          </cell>
          <cell r="G268">
            <v>0</v>
          </cell>
        </row>
        <row r="269">
          <cell r="A269">
            <v>202</v>
          </cell>
          <cell r="C269" t="str">
            <v>Wykonanie nawierzchni z kruszywa łamanego o ciągłym uziarnieniu stabilizowanego mechanicznie 0/31,5 mm - grubość 15 cm</v>
          </cell>
          <cell r="D269" t="str">
            <v>m2</v>
          </cell>
          <cell r="E269">
            <v>16670.02</v>
          </cell>
          <cell r="G269">
            <v>0</v>
          </cell>
        </row>
        <row r="270">
          <cell r="B270" t="str">
            <v>D-05.03.01</v>
          </cell>
          <cell r="C270" t="str">
            <v>Nawierzchnia z kostki kamiennej</v>
          </cell>
        </row>
        <row r="271">
          <cell r="A271">
            <v>203</v>
          </cell>
          <cell r="C271" t="str">
            <v>- wykonanie nawierzchni z kostki kamiennej 16x16x16cm ułożonej na podsypce cementowo-piaskowej 1:4 grubości 3 cm</v>
          </cell>
          <cell r="D271" t="str">
            <v>m2</v>
          </cell>
          <cell r="E271">
            <v>228</v>
          </cell>
          <cell r="G271">
            <v>0</v>
          </cell>
        </row>
        <row r="272">
          <cell r="A272">
            <v>204</v>
          </cell>
          <cell r="C272" t="str">
            <v>- wykonanie nawierzchni z kostki kamiennej 6x6x6cm ułożonej na podsypce cementowo-piaskowej 1:4 grubości 5 cm</v>
          </cell>
          <cell r="D272" t="str">
            <v>m2</v>
          </cell>
          <cell r="E272">
            <v>8519</v>
          </cell>
          <cell r="G272">
            <v>0</v>
          </cell>
        </row>
        <row r="273">
          <cell r="B273" t="str">
            <v>D-05.03.05/01</v>
          </cell>
          <cell r="C273" t="str">
            <v>Wykonanie warstwy wiążącej z betonu asfaltowego</v>
          </cell>
        </row>
        <row r="274">
          <cell r="A274">
            <v>205</v>
          </cell>
          <cell r="C274" t="str">
            <v>- warstwa wiążąca z bet. asfaltowego AC 22 W (D35/50) - grubość 8 cm</v>
          </cell>
          <cell r="D274" t="str">
            <v>m2</v>
          </cell>
          <cell r="E274">
            <v>96264</v>
          </cell>
          <cell r="G274">
            <v>0</v>
          </cell>
        </row>
        <row r="275">
          <cell r="A275">
            <v>206</v>
          </cell>
          <cell r="C275" t="str">
            <v>- warstwa wiążąca z bet. asfaltowego AC 22 W (D35/50) - grubość 6 cm</v>
          </cell>
          <cell r="D275" t="str">
            <v>m2</v>
          </cell>
          <cell r="E275">
            <v>5488</v>
          </cell>
          <cell r="G275">
            <v>0</v>
          </cell>
        </row>
        <row r="276">
          <cell r="B276" t="str">
            <v>D-05.03.05/02</v>
          </cell>
          <cell r="C276" t="str">
            <v>Wykonanie warstwy ścieralnej z betonu asfaltowego</v>
          </cell>
        </row>
        <row r="277">
          <cell r="A277">
            <v>207</v>
          </cell>
          <cell r="C277" t="str">
            <v>-wykonanie warstwy ścieralnej z betonu asfaltowego AC 11 S (D50-70) - grubość 5 cm</v>
          </cell>
          <cell r="D277" t="str">
            <v>m2</v>
          </cell>
          <cell r="E277">
            <v>11052</v>
          </cell>
          <cell r="G277">
            <v>0</v>
          </cell>
        </row>
        <row r="278">
          <cell r="A278">
            <v>208</v>
          </cell>
          <cell r="C278" t="str">
            <v>-wykonanie warstwy ścieralnej z betonu asfaltowego AC 11 S (D50-70) - grubość 4 cm</v>
          </cell>
          <cell r="D278" t="str">
            <v>m2</v>
          </cell>
          <cell r="E278">
            <v>19210</v>
          </cell>
          <cell r="G278">
            <v>0</v>
          </cell>
        </row>
        <row r="279">
          <cell r="B279" t="str">
            <v>D-05.03.13</v>
          </cell>
          <cell r="C279" t="str">
            <v>Wykonanie warstwy ścieralnej z SMA</v>
          </cell>
        </row>
        <row r="280">
          <cell r="A280">
            <v>209</v>
          </cell>
          <cell r="C280" t="str">
            <v>- wykonanie warstwy ścieralnej z SMA 11 (PMB 45/80-55) - grubość 5 cm</v>
          </cell>
          <cell r="D280" t="str">
            <v>m2</v>
          </cell>
          <cell r="E280">
            <v>94376</v>
          </cell>
          <cell r="G280">
            <v>0</v>
          </cell>
        </row>
        <row r="281">
          <cell r="B281" t="str">
            <v>M-15.03.01a</v>
          </cell>
          <cell r="C281" t="str">
            <v>Wykonanie odcinków przejściowych pomiędzy ściekami trójkątnymi przykrawędziowymi a krawężnikami asfaltem lanym</v>
          </cell>
        </row>
        <row r="282">
          <cell r="A282">
            <v>210</v>
          </cell>
          <cell r="C282" t="str">
            <v>- wykonanie warstwy z asfaltu twardolanego gr. 4cm</v>
          </cell>
          <cell r="D282" t="str">
            <v>m2</v>
          </cell>
          <cell r="E282">
            <v>4.7</v>
          </cell>
          <cell r="G282">
            <v>0</v>
          </cell>
        </row>
        <row r="283">
          <cell r="B283" t="str">
            <v>D-05.03.23</v>
          </cell>
          <cell r="C283" t="str">
            <v>Nawierzchnia z kostki brukowej betonowej</v>
          </cell>
        </row>
        <row r="284">
          <cell r="A284">
            <v>211</v>
          </cell>
          <cell r="C284" t="str">
            <v>- wykonanie nawierzchni z kostki betonowej szarej grubości 8 cm ułożonej na podsypce cementowo-piaskowej 1:4 grubości 3 cm</v>
          </cell>
          <cell r="D284" t="str">
            <v>m2</v>
          </cell>
          <cell r="E284">
            <v>843</v>
          </cell>
          <cell r="G284">
            <v>0</v>
          </cell>
        </row>
        <row r="285">
          <cell r="C285" t="str">
            <v>RAZEM NAWIERZCHNIE</v>
          </cell>
          <cell r="G285">
            <v>0</v>
          </cell>
        </row>
        <row r="286">
          <cell r="B286" t="str">
            <v>D-06.00.00</v>
          </cell>
          <cell r="C286" t="str">
            <v>ROBOTY WYKOŃCZENIOWE</v>
          </cell>
        </row>
        <row r="287">
          <cell r="B287" t="str">
            <v>D-06.01.01</v>
          </cell>
          <cell r="C287" t="str">
            <v>Umocnienie skarp, rowów, pasa dzielącego przez humusowanie i obsianie oraz umocnienie geosiatką przeciwerozyjną</v>
          </cell>
        </row>
        <row r="288">
          <cell r="A288">
            <v>212</v>
          </cell>
          <cell r="C288" t="str">
            <v xml:space="preserve">- umocnienie skarp nasypów i wykopów poprzez humusowanie z obsianiem oraz pokrycie geosiatką przeciwerozyjną </v>
          </cell>
          <cell r="D288" t="str">
            <v>m2</v>
          </cell>
          <cell r="E288">
            <v>84577</v>
          </cell>
          <cell r="G288">
            <v>0</v>
          </cell>
        </row>
        <row r="289">
          <cell r="A289">
            <v>213</v>
          </cell>
          <cell r="C289" t="str">
            <v>- umocnienie skarp przez humusowanie z obsianiem przy grubości humusu 10 cm</v>
          </cell>
          <cell r="D289" t="str">
            <v>m2</v>
          </cell>
          <cell r="E289">
            <v>178131</v>
          </cell>
          <cell r="G289">
            <v>0</v>
          </cell>
        </row>
        <row r="290">
          <cell r="B290" t="str">
            <v>D-06.01.02</v>
          </cell>
          <cell r="C290" t="str">
            <v>Umocnienie rowów i ścieków prefabrykowanymi elementami betonowymi oraz kostką kamienną</v>
          </cell>
        </row>
        <row r="291">
          <cell r="A291">
            <v>214</v>
          </cell>
          <cell r="C291" t="str">
            <v>- betonowe ścieki trójkątne przykrawędziowe</v>
          </cell>
          <cell r="D291" t="str">
            <v>m</v>
          </cell>
          <cell r="E291">
            <v>6243</v>
          </cell>
          <cell r="G291">
            <v>0</v>
          </cell>
        </row>
        <row r="292">
          <cell r="A292">
            <v>215</v>
          </cell>
          <cell r="C292" t="str">
            <v>- umocnienie rowów ściekiem korytkowym i płytami betonowymi 50x50x7cm</v>
          </cell>
          <cell r="D292" t="str">
            <v>m</v>
          </cell>
          <cell r="E292">
            <v>5839</v>
          </cell>
          <cell r="G292">
            <v>0</v>
          </cell>
        </row>
        <row r="293">
          <cell r="A293">
            <v>216</v>
          </cell>
          <cell r="C293" t="str">
            <v>- umocnienie ścieków skarpowych prefabrykowanymi elementami betonowymi</v>
          </cell>
          <cell r="D293" t="str">
            <v>m</v>
          </cell>
          <cell r="E293">
            <v>35</v>
          </cell>
          <cell r="G293">
            <v>0</v>
          </cell>
        </row>
        <row r="294">
          <cell r="A294">
            <v>217</v>
          </cell>
          <cell r="C294" t="str">
            <v>- umocnienie dna zbiorników płytami jomb</v>
          </cell>
          <cell r="D294" t="str">
            <v>m2</v>
          </cell>
          <cell r="E294">
            <v>7368</v>
          </cell>
          <cell r="G294">
            <v>0</v>
          </cell>
        </row>
        <row r="295">
          <cell r="A295">
            <v>218</v>
          </cell>
          <cell r="C295" t="str">
            <v>- umocnienie rowów kostką kamienną w rejonie PE</v>
          </cell>
          <cell r="D295" t="str">
            <v>m2</v>
          </cell>
          <cell r="E295">
            <v>2017</v>
          </cell>
          <cell r="G295">
            <v>0</v>
          </cell>
        </row>
        <row r="296">
          <cell r="B296" t="str">
            <v>D-06.01.03</v>
          </cell>
          <cell r="C296" t="str">
            <v>-Umocnienie skarp przed wysiękami i obsunięciami</v>
          </cell>
        </row>
        <row r="297">
          <cell r="A297">
            <v>219</v>
          </cell>
          <cell r="C297" t="str">
            <v>- umocnienie skarp przed wysiękami i obsunięciami za pomocą narzutów kamiennych</v>
          </cell>
          <cell r="D297" t="str">
            <v>m2</v>
          </cell>
          <cell r="E297">
            <v>2518</v>
          </cell>
          <cell r="G297">
            <v>0</v>
          </cell>
        </row>
        <row r="298">
          <cell r="B298" t="str">
            <v>D-06.03.01</v>
          </cell>
          <cell r="C298" t="str">
            <v>Umocnienie poboczy</v>
          </cell>
        </row>
        <row r="299">
          <cell r="A299">
            <v>220</v>
          </cell>
          <cell r="C299" t="str">
            <v>- kruszywo naturalne stabilizowane mechanicznie grubości 10 cm</v>
          </cell>
          <cell r="D299" t="str">
            <v>m2</v>
          </cell>
          <cell r="E299">
            <v>19075</v>
          </cell>
          <cell r="G299">
            <v>0</v>
          </cell>
        </row>
        <row r="300">
          <cell r="A300">
            <v>221</v>
          </cell>
          <cell r="C300" t="str">
            <v>- kruszywo łamane stabilizowane mechanicznie grubości 10 cm</v>
          </cell>
          <cell r="D300" t="str">
            <v>m2</v>
          </cell>
          <cell r="E300">
            <v>4890</v>
          </cell>
          <cell r="G300">
            <v>0</v>
          </cell>
        </row>
        <row r="301">
          <cell r="C301" t="str">
            <v>RAZEM ROBOTY WYKOŃCZENIOWE</v>
          </cell>
          <cell r="G301">
            <v>0</v>
          </cell>
        </row>
        <row r="302">
          <cell r="B302" t="str">
            <v>D-07.00.00</v>
          </cell>
          <cell r="C302" t="str">
            <v>URZĄDZENIA BEZPIECZEŃSTWA RUCHU</v>
          </cell>
        </row>
        <row r="303">
          <cell r="B303" t="str">
            <v>D-07.01.01</v>
          </cell>
          <cell r="C303" t="str">
            <v>Oznakowanie poziome</v>
          </cell>
          <cell r="G303">
            <v>0</v>
          </cell>
        </row>
        <row r="304">
          <cell r="A304">
            <v>222</v>
          </cell>
          <cell r="C304" t="str">
            <v>Oznakowanie poziome - linie ciągłe</v>
          </cell>
          <cell r="D304" t="str">
            <v>m2</v>
          </cell>
          <cell r="E304">
            <v>8369.2800000000007</v>
          </cell>
          <cell r="G304">
            <v>0</v>
          </cell>
        </row>
        <row r="305">
          <cell r="A305">
            <v>223</v>
          </cell>
          <cell r="C305" t="str">
            <v>Oznakowanie poziome - linie przerywane</v>
          </cell>
          <cell r="D305" t="str">
            <v>m2</v>
          </cell>
          <cell r="E305">
            <v>624.84</v>
          </cell>
          <cell r="G305">
            <v>0</v>
          </cell>
        </row>
        <row r="306">
          <cell r="A306">
            <v>224</v>
          </cell>
          <cell r="C306" t="str">
            <v>Oznakowanie poziome - strzałki i inne symbole</v>
          </cell>
          <cell r="D306" t="str">
            <v>m2</v>
          </cell>
          <cell r="E306">
            <v>771.75800000000004</v>
          </cell>
          <cell r="G306">
            <v>0</v>
          </cell>
        </row>
        <row r="307">
          <cell r="B307" t="str">
            <v>D-07.02.01</v>
          </cell>
          <cell r="C307" t="str">
            <v>Oznakowanie pionowe</v>
          </cell>
          <cell r="G307">
            <v>0</v>
          </cell>
        </row>
        <row r="308">
          <cell r="C308" t="str">
            <v>Znaki pionowe oraz tablice informacyjne (znaki kierunku) wraz z konstrukcjami wsporczymi i fundamentowaniem.</v>
          </cell>
        </row>
        <row r="309">
          <cell r="A309">
            <v>225</v>
          </cell>
          <cell r="C309" t="str">
            <v>znaki typ A</v>
          </cell>
          <cell r="D309" t="str">
            <v>szt.</v>
          </cell>
          <cell r="E309">
            <v>17</v>
          </cell>
          <cell r="G309">
            <v>0</v>
          </cell>
        </row>
        <row r="310">
          <cell r="A310">
            <v>226</v>
          </cell>
          <cell r="C310" t="str">
            <v>znaki typ B</v>
          </cell>
          <cell r="D310" t="str">
            <v>szt.</v>
          </cell>
          <cell r="E310">
            <v>18</v>
          </cell>
          <cell r="G310">
            <v>0</v>
          </cell>
        </row>
        <row r="311">
          <cell r="A311">
            <v>227</v>
          </cell>
          <cell r="C311" t="str">
            <v>znaki typ C</v>
          </cell>
          <cell r="D311" t="str">
            <v>szt.</v>
          </cell>
          <cell r="E311">
            <v>22</v>
          </cell>
          <cell r="G311">
            <v>0</v>
          </cell>
        </row>
        <row r="312">
          <cell r="A312">
            <v>228</v>
          </cell>
          <cell r="C312" t="str">
            <v xml:space="preserve">znaki typ C aktywne </v>
          </cell>
          <cell r="D312" t="str">
            <v>szt.</v>
          </cell>
          <cell r="E312">
            <v>2</v>
          </cell>
          <cell r="G312">
            <v>0</v>
          </cell>
        </row>
        <row r="313">
          <cell r="A313">
            <v>229</v>
          </cell>
          <cell r="C313" t="str">
            <v>znaki typ D</v>
          </cell>
          <cell r="D313" t="str">
            <v>szt.</v>
          </cell>
          <cell r="E313">
            <v>12</v>
          </cell>
          <cell r="G313">
            <v>0</v>
          </cell>
        </row>
        <row r="314">
          <cell r="A314">
            <v>230</v>
          </cell>
          <cell r="C314" t="str">
            <v>znaki D-13b</v>
          </cell>
          <cell r="D314" t="str">
            <v>szt.</v>
          </cell>
          <cell r="E314">
            <v>5</v>
          </cell>
          <cell r="G314">
            <v>0</v>
          </cell>
        </row>
        <row r="315">
          <cell r="A315">
            <v>231</v>
          </cell>
          <cell r="C315" t="str">
            <v>znaki D-14b</v>
          </cell>
          <cell r="D315" t="str">
            <v>szt.</v>
          </cell>
          <cell r="E315">
            <v>20</v>
          </cell>
          <cell r="G315">
            <v>0</v>
          </cell>
        </row>
        <row r="316">
          <cell r="A316">
            <v>232</v>
          </cell>
          <cell r="C316" t="str">
            <v xml:space="preserve">znaki typ D aktywne z masztem </v>
          </cell>
          <cell r="D316" t="str">
            <v>szt.</v>
          </cell>
          <cell r="E316">
            <v>2</v>
          </cell>
          <cell r="G316">
            <v>0</v>
          </cell>
        </row>
        <row r="317">
          <cell r="A317">
            <v>233</v>
          </cell>
          <cell r="C317" t="str">
            <v>znaki E-1</v>
          </cell>
          <cell r="D317" t="str">
            <v>szt.</v>
          </cell>
          <cell r="E317">
            <v>12</v>
          </cell>
          <cell r="G317">
            <v>0</v>
          </cell>
        </row>
        <row r="318">
          <cell r="A318">
            <v>234</v>
          </cell>
          <cell r="C318" t="str">
            <v>znaki E-2a</v>
          </cell>
          <cell r="D318" t="str">
            <v>szt.</v>
          </cell>
          <cell r="E318">
            <v>16</v>
          </cell>
          <cell r="G318">
            <v>0</v>
          </cell>
        </row>
        <row r="319">
          <cell r="A319">
            <v>235</v>
          </cell>
          <cell r="C319" t="str">
            <v>znaki E-2b wraz z konstrukcją wsporczą bramową</v>
          </cell>
          <cell r="D319" t="str">
            <v>szt.</v>
          </cell>
          <cell r="E319">
            <v>3</v>
          </cell>
          <cell r="G319">
            <v>0</v>
          </cell>
        </row>
        <row r="320">
          <cell r="A320">
            <v>236</v>
          </cell>
          <cell r="C320" t="str">
            <v>znaki E-15a</v>
          </cell>
          <cell r="D320" t="str">
            <v>szt.</v>
          </cell>
          <cell r="E320">
            <v>9</v>
          </cell>
          <cell r="G320">
            <v>0</v>
          </cell>
        </row>
        <row r="321">
          <cell r="A321">
            <v>237</v>
          </cell>
          <cell r="C321" t="str">
            <v>znaki E-17a i 18a</v>
          </cell>
          <cell r="D321" t="str">
            <v>szt.</v>
          </cell>
          <cell r="E321">
            <v>11</v>
          </cell>
          <cell r="G321">
            <v>0</v>
          </cell>
        </row>
        <row r="322">
          <cell r="A322">
            <v>238</v>
          </cell>
          <cell r="C322" t="str">
            <v>'znaki F-6</v>
          </cell>
          <cell r="D322" t="str">
            <v>szt.</v>
          </cell>
          <cell r="E322">
            <v>3</v>
          </cell>
          <cell r="G322">
            <v>0</v>
          </cell>
        </row>
        <row r="323">
          <cell r="A323">
            <v>239</v>
          </cell>
          <cell r="C323" t="str">
            <v>znaki 'F-10</v>
          </cell>
          <cell r="D323" t="str">
            <v>szt.</v>
          </cell>
          <cell r="E323">
            <v>7</v>
          </cell>
          <cell r="G323">
            <v>0</v>
          </cell>
        </row>
        <row r="324">
          <cell r="A324">
            <v>240</v>
          </cell>
          <cell r="C324" t="str">
            <v>znaki'F-15</v>
          </cell>
          <cell r="D324" t="str">
            <v>szt.</v>
          </cell>
          <cell r="E324">
            <v>12</v>
          </cell>
          <cell r="G324">
            <v>0</v>
          </cell>
        </row>
        <row r="325">
          <cell r="A325">
            <v>241</v>
          </cell>
          <cell r="C325" t="str">
            <v>znaki typ T</v>
          </cell>
          <cell r="D325" t="str">
            <v>szt.</v>
          </cell>
          <cell r="E325">
            <v>27</v>
          </cell>
          <cell r="G325">
            <v>0</v>
          </cell>
        </row>
        <row r="326">
          <cell r="A326">
            <v>242</v>
          </cell>
          <cell r="C326" t="str">
            <v>znaki U-4b</v>
          </cell>
          <cell r="D326" t="str">
            <v>szt.</v>
          </cell>
          <cell r="E326">
            <v>7</v>
          </cell>
          <cell r="G326">
            <v>0</v>
          </cell>
        </row>
        <row r="327">
          <cell r="A327">
            <v>243</v>
          </cell>
          <cell r="C327" t="str">
            <v>pylony do znaków U-5a i U-5c</v>
          </cell>
          <cell r="D327" t="str">
            <v>szt.</v>
          </cell>
          <cell r="E327">
            <v>25</v>
          </cell>
          <cell r="G327">
            <v>0</v>
          </cell>
        </row>
        <row r="328">
          <cell r="B328" t="str">
            <v>D-07.02.02</v>
          </cell>
          <cell r="C328" t="str">
            <v>Słupki prowadzące i krawędziowe oraz znaki kilometrowe i hektometrowe</v>
          </cell>
          <cell r="G328">
            <v>0</v>
          </cell>
        </row>
        <row r="329">
          <cell r="A329">
            <v>244</v>
          </cell>
          <cell r="C329" t="str">
            <v>- słupki prowadzące typu U-1a z U7 i U8</v>
          </cell>
          <cell r="D329" t="str">
            <v>szt.</v>
          </cell>
          <cell r="E329">
            <v>240</v>
          </cell>
          <cell r="G329">
            <v>0</v>
          </cell>
        </row>
        <row r="330">
          <cell r="A330">
            <v>245</v>
          </cell>
          <cell r="C330" t="str">
            <v>- słupki prowadzące typu U-1b z U7 i U8</v>
          </cell>
          <cell r="D330" t="str">
            <v>szt.</v>
          </cell>
          <cell r="E330">
            <v>16</v>
          </cell>
          <cell r="G330">
            <v>0</v>
          </cell>
        </row>
        <row r="331">
          <cell r="A331">
            <v>246</v>
          </cell>
          <cell r="C331" t="str">
            <v>- punktowe elementy odblaskowe białe</v>
          </cell>
          <cell r="D331" t="str">
            <v>szt.</v>
          </cell>
          <cell r="E331">
            <v>324</v>
          </cell>
          <cell r="G331">
            <v>0</v>
          </cell>
        </row>
        <row r="332">
          <cell r="B332" t="str">
            <v>D-07.05.01</v>
          </cell>
          <cell r="C332" t="str">
            <v>Bariery ochronne stalowe</v>
          </cell>
          <cell r="G332">
            <v>0</v>
          </cell>
        </row>
        <row r="333">
          <cell r="A333">
            <v>247</v>
          </cell>
          <cell r="C333" t="str">
            <v>- SP-06 z rozstawem słupków co 2m</v>
          </cell>
          <cell r="D333" t="str">
            <v>m</v>
          </cell>
          <cell r="E333">
            <v>7344</v>
          </cell>
          <cell r="G333">
            <v>0</v>
          </cell>
        </row>
        <row r="334">
          <cell r="A334">
            <v>248</v>
          </cell>
          <cell r="C334" t="str">
            <v>- SP-06 z rozstawem słupków co 1m</v>
          </cell>
          <cell r="D334" t="str">
            <v>m</v>
          </cell>
          <cell r="E334">
            <v>814</v>
          </cell>
          <cell r="G334">
            <v>0</v>
          </cell>
        </row>
        <row r="335">
          <cell r="A335">
            <v>249</v>
          </cell>
          <cell r="C335" t="str">
            <v>- KS 1A z rozstawem słupków co 2m</v>
          </cell>
          <cell r="D335" t="str">
            <v>m</v>
          </cell>
          <cell r="E335">
            <v>468</v>
          </cell>
          <cell r="G335">
            <v>0</v>
          </cell>
        </row>
        <row r="336">
          <cell r="A336">
            <v>250</v>
          </cell>
          <cell r="C336" t="str">
            <v>- KS 2A z rozstawem słupków co 2m</v>
          </cell>
          <cell r="D336" t="str">
            <v>m</v>
          </cell>
          <cell r="E336">
            <v>328</v>
          </cell>
          <cell r="G336">
            <v>0</v>
          </cell>
        </row>
        <row r="337">
          <cell r="A337">
            <v>251</v>
          </cell>
          <cell r="C337" t="str">
            <v>- KS 1B z rozstawem słupków co 2m</v>
          </cell>
          <cell r="D337" t="str">
            <v>m</v>
          </cell>
          <cell r="E337">
            <v>24</v>
          </cell>
          <cell r="G337">
            <v>0</v>
          </cell>
        </row>
        <row r="338">
          <cell r="A338">
            <v>252</v>
          </cell>
          <cell r="C338" t="str">
            <v>- KS 2B z rozstawem słupków co 2m</v>
          </cell>
          <cell r="D338" t="str">
            <v>m</v>
          </cell>
          <cell r="E338">
            <v>24</v>
          </cell>
          <cell r="G338">
            <v>0</v>
          </cell>
        </row>
        <row r="339">
          <cell r="A339">
            <v>253</v>
          </cell>
          <cell r="C339" t="str">
            <v>- KS 3A z rozstawem słupków co 2m</v>
          </cell>
          <cell r="D339" t="str">
            <v>m</v>
          </cell>
          <cell r="E339">
            <v>12</v>
          </cell>
          <cell r="G339">
            <v>0</v>
          </cell>
        </row>
        <row r="340">
          <cell r="A340">
            <v>254</v>
          </cell>
          <cell r="C340" t="str">
            <v>- bariera linowa ochronna H=0,9 m  z rozstawem słupków co 2m</v>
          </cell>
          <cell r="D340" t="str">
            <v>m</v>
          </cell>
          <cell r="E340">
            <v>6092</v>
          </cell>
          <cell r="G340">
            <v>0</v>
          </cell>
        </row>
        <row r="341">
          <cell r="A341">
            <v>255</v>
          </cell>
          <cell r="C341" t="str">
            <v>- elementy prowadzące odblaskowe U-1c umieszczane na barierze ochronnej</v>
          </cell>
          <cell r="D341" t="str">
            <v>szt.</v>
          </cell>
          <cell r="E341">
            <v>205</v>
          </cell>
          <cell r="G341">
            <v>0</v>
          </cell>
        </row>
        <row r="342">
          <cell r="B342" t="str">
            <v>D-07.06.01</v>
          </cell>
          <cell r="C342" t="str">
            <v>Ogrodzenia naprowadzajace</v>
          </cell>
          <cell r="G342">
            <v>0</v>
          </cell>
        </row>
        <row r="343">
          <cell r="A343">
            <v>256</v>
          </cell>
          <cell r="C343" t="str">
            <v xml:space="preserve">- ogrodzenie wys. 2,5m do przepustów ekologicznych </v>
          </cell>
          <cell r="D343" t="str">
            <v>m</v>
          </cell>
          <cell r="E343">
            <v>8730</v>
          </cell>
          <cell r="G343">
            <v>0</v>
          </cell>
        </row>
        <row r="344">
          <cell r="A344">
            <v>257</v>
          </cell>
          <cell r="C344" t="str">
            <v xml:space="preserve">- ogrodzenie wys. 0,5m do przepustów ekologicznych </v>
          </cell>
          <cell r="D344" t="str">
            <v>m</v>
          </cell>
          <cell r="E344">
            <v>395</v>
          </cell>
          <cell r="G344">
            <v>0</v>
          </cell>
        </row>
        <row r="345">
          <cell r="B345" t="str">
            <v>D-07.06.02</v>
          </cell>
          <cell r="C345" t="str">
            <v xml:space="preserve">Ogrodzenia zabezpiecząjace ruch pieszych </v>
          </cell>
          <cell r="G345">
            <v>0</v>
          </cell>
        </row>
        <row r="346">
          <cell r="A346">
            <v>258</v>
          </cell>
          <cell r="C346" t="str">
            <v>- balustrada U-11a</v>
          </cell>
          <cell r="D346" t="str">
            <v>m</v>
          </cell>
          <cell r="E346">
            <v>386</v>
          </cell>
          <cell r="G346">
            <v>0</v>
          </cell>
        </row>
        <row r="347">
          <cell r="B347" t="str">
            <v>D-07.07.01</v>
          </cell>
          <cell r="C347" t="str">
            <v>Oświetlenie ulic</v>
          </cell>
          <cell r="G347">
            <v>0</v>
          </cell>
        </row>
        <row r="348">
          <cell r="C348" t="str">
            <v>Węzeł Kukowo</v>
          </cell>
        </row>
        <row r="349">
          <cell r="A349">
            <v>259</v>
          </cell>
          <cell r="C349" t="str">
            <v xml:space="preserve"> - słup stalowy z wysięgnikiem i lampą SGS-305/150</v>
          </cell>
          <cell r="D349" t="str">
            <v>szt.</v>
          </cell>
          <cell r="E349">
            <v>82</v>
          </cell>
          <cell r="G349">
            <v>0</v>
          </cell>
        </row>
        <row r="350">
          <cell r="A350">
            <v>260</v>
          </cell>
          <cell r="C350" t="str">
            <v xml:space="preserve"> - linia kablowa YAKXS 4x25 mm2</v>
          </cell>
          <cell r="D350" t="str">
            <v>m</v>
          </cell>
          <cell r="E350">
            <v>3200</v>
          </cell>
          <cell r="G350">
            <v>0</v>
          </cell>
        </row>
        <row r="351">
          <cell r="A351">
            <v>261</v>
          </cell>
          <cell r="C351" t="str">
            <v xml:space="preserve"> - układanie rur osłonowych DVK-75</v>
          </cell>
          <cell r="D351" t="str">
            <v>m</v>
          </cell>
          <cell r="E351">
            <v>50</v>
          </cell>
          <cell r="G351">
            <v>0</v>
          </cell>
        </row>
        <row r="352">
          <cell r="A352">
            <v>262</v>
          </cell>
          <cell r="C352" t="str">
            <v xml:space="preserve"> - montaż szafki oświetlenia ulic</v>
          </cell>
          <cell r="D352" t="str">
            <v>szt.</v>
          </cell>
          <cell r="E352">
            <v>1</v>
          </cell>
          <cell r="G352">
            <v>0</v>
          </cell>
        </row>
        <row r="353">
          <cell r="C353" t="str">
            <v>Węzeł Rosochackie</v>
          </cell>
          <cell r="G353">
            <v>0</v>
          </cell>
        </row>
        <row r="354">
          <cell r="A354">
            <v>263</v>
          </cell>
          <cell r="C354" t="str">
            <v xml:space="preserve"> - słup stalowy z wysięgnikiem i lampą SGS-305/150</v>
          </cell>
          <cell r="D354" t="str">
            <v>szt.</v>
          </cell>
          <cell r="E354">
            <v>76</v>
          </cell>
          <cell r="G354">
            <v>0</v>
          </cell>
        </row>
        <row r="355">
          <cell r="A355">
            <v>264</v>
          </cell>
          <cell r="C355" t="str">
            <v xml:space="preserve"> - linia kablowa YAKXS 4x25 mm2</v>
          </cell>
          <cell r="D355" t="str">
            <v>m</v>
          </cell>
          <cell r="E355">
            <v>2800</v>
          </cell>
          <cell r="G355">
            <v>0</v>
          </cell>
        </row>
        <row r="356">
          <cell r="A356">
            <v>265</v>
          </cell>
          <cell r="C356" t="str">
            <v xml:space="preserve"> - układanie rur osłonowych DVK-75</v>
          </cell>
          <cell r="D356" t="str">
            <v>m</v>
          </cell>
          <cell r="E356">
            <v>180</v>
          </cell>
          <cell r="G356">
            <v>0</v>
          </cell>
        </row>
        <row r="357">
          <cell r="A357">
            <v>266</v>
          </cell>
          <cell r="C357" t="str">
            <v xml:space="preserve"> - montaż szafki oświetlenia ulic</v>
          </cell>
          <cell r="D357" t="str">
            <v>szt.</v>
          </cell>
          <cell r="E357">
            <v>1</v>
          </cell>
          <cell r="G357">
            <v>0</v>
          </cell>
        </row>
        <row r="358">
          <cell r="C358" t="str">
            <v>Węzeł Jaśki</v>
          </cell>
          <cell r="G358">
            <v>0</v>
          </cell>
        </row>
        <row r="359">
          <cell r="A359">
            <v>267</v>
          </cell>
          <cell r="C359" t="str">
            <v xml:space="preserve"> - słup stalowy z wysięgnikiem i lampą SGS-305/150</v>
          </cell>
          <cell r="D359" t="str">
            <v>szt.</v>
          </cell>
          <cell r="E359">
            <v>84</v>
          </cell>
          <cell r="G359">
            <v>0</v>
          </cell>
        </row>
        <row r="360">
          <cell r="A360">
            <v>268</v>
          </cell>
          <cell r="C360" t="str">
            <v xml:space="preserve"> - linia kablowa YAKXS 4x25 mm2</v>
          </cell>
          <cell r="D360" t="str">
            <v>m</v>
          </cell>
          <cell r="E360">
            <v>3200</v>
          </cell>
          <cell r="G360">
            <v>0</v>
          </cell>
        </row>
        <row r="361">
          <cell r="A361">
            <v>269</v>
          </cell>
          <cell r="C361" t="str">
            <v xml:space="preserve"> - układanie rur osłonowych DVK-75</v>
          </cell>
          <cell r="D361" t="str">
            <v>m</v>
          </cell>
          <cell r="E361">
            <v>130</v>
          </cell>
          <cell r="G361">
            <v>0</v>
          </cell>
        </row>
        <row r="362">
          <cell r="A362">
            <v>270</v>
          </cell>
          <cell r="C362" t="str">
            <v xml:space="preserve"> - montaż szafki oświetlenia ulic</v>
          </cell>
          <cell r="D362" t="str">
            <v>szt.</v>
          </cell>
          <cell r="E362">
            <v>1</v>
          </cell>
          <cell r="G362">
            <v>0</v>
          </cell>
        </row>
        <row r="363">
          <cell r="C363" t="str">
            <v>Węzeł Sedranki</v>
          </cell>
          <cell r="G363">
            <v>0</v>
          </cell>
        </row>
        <row r="364">
          <cell r="A364">
            <v>271</v>
          </cell>
          <cell r="C364" t="str">
            <v xml:space="preserve"> - słup stalowy z wysięgnikiem i lampą SGS-305/150</v>
          </cell>
          <cell r="D364" t="str">
            <v>szt.</v>
          </cell>
          <cell r="E364">
            <v>78</v>
          </cell>
          <cell r="G364">
            <v>0</v>
          </cell>
        </row>
        <row r="365">
          <cell r="A365">
            <v>272</v>
          </cell>
          <cell r="C365" t="str">
            <v xml:space="preserve"> - linia kablowa YAKXS 4x25 mm2</v>
          </cell>
          <cell r="D365" t="str">
            <v>m</v>
          </cell>
          <cell r="E365">
            <v>3040</v>
          </cell>
          <cell r="G365">
            <v>0</v>
          </cell>
        </row>
        <row r="366">
          <cell r="A366">
            <v>273</v>
          </cell>
          <cell r="C366" t="str">
            <v xml:space="preserve"> - układanie rur osłonowych DVK-75</v>
          </cell>
          <cell r="D366" t="str">
            <v>m</v>
          </cell>
          <cell r="E366">
            <v>140</v>
          </cell>
          <cell r="G366">
            <v>0</v>
          </cell>
        </row>
        <row r="367">
          <cell r="A367">
            <v>274</v>
          </cell>
          <cell r="C367" t="str">
            <v xml:space="preserve"> - montaż szafki oświetlenia ulic</v>
          </cell>
          <cell r="D367" t="str">
            <v>szt.</v>
          </cell>
          <cell r="E367">
            <v>1</v>
          </cell>
          <cell r="G367">
            <v>0</v>
          </cell>
        </row>
        <row r="368">
          <cell r="B368" t="str">
            <v>D-07.08.01</v>
          </cell>
          <cell r="C368" t="str">
            <v>Ekrany akustyczne</v>
          </cell>
          <cell r="G368">
            <v>0</v>
          </cell>
        </row>
        <row r="369">
          <cell r="A369">
            <v>275</v>
          </cell>
          <cell r="C369" t="str">
            <v>- fundamenty palowe betonowe wykonywane przy pomocy wiertnicy - pale średnicy 600 mm, beton B 25, stal zbrojeniowa St3S, 18G2</v>
          </cell>
          <cell r="D369" t="str">
            <v>m</v>
          </cell>
          <cell r="E369">
            <v>1116</v>
          </cell>
          <cell r="G369">
            <v>0</v>
          </cell>
        </row>
        <row r="370">
          <cell r="A370">
            <v>276</v>
          </cell>
          <cell r="C370" t="str">
            <v>- konstrukcja nośna ze słupów stalowych HEB 180 ocynkowanych ogniowo + powłoka zewnętrzna epoksydowo - polimerowa</v>
          </cell>
          <cell r="D370" t="str">
            <v>t</v>
          </cell>
          <cell r="E370">
            <v>23.086400000000001</v>
          </cell>
          <cell r="G370">
            <v>0</v>
          </cell>
        </row>
        <row r="371">
          <cell r="A371">
            <v>277</v>
          </cell>
          <cell r="C371" t="str">
            <v>- panele „Zielona Sciana” ZS-2</v>
          </cell>
          <cell r="D371" t="str">
            <v>m2</v>
          </cell>
          <cell r="E371">
            <v>10200</v>
          </cell>
          <cell r="G371">
            <v>0</v>
          </cell>
        </row>
        <row r="372">
          <cell r="A372">
            <v>278</v>
          </cell>
          <cell r="C372" t="str">
            <v>- panele „Zielona Sciana” PZ 1-1,5</v>
          </cell>
          <cell r="D372" t="str">
            <v>m2</v>
          </cell>
          <cell r="E372">
            <v>29</v>
          </cell>
          <cell r="G372">
            <v>0</v>
          </cell>
        </row>
        <row r="373">
          <cell r="A373">
            <v>279</v>
          </cell>
          <cell r="C373" t="str">
            <v>- panele „Zielona Sciana” PZ 1,5-2</v>
          </cell>
          <cell r="D373" t="str">
            <v>m2</v>
          </cell>
          <cell r="E373">
            <v>40.4</v>
          </cell>
          <cell r="G373">
            <v>0</v>
          </cell>
        </row>
        <row r="374">
          <cell r="C374" t="str">
            <v>RAZEM URZĄDZENIA BEZPIECZEŃSTWA RUCHU</v>
          </cell>
          <cell r="G374">
            <v>0</v>
          </cell>
        </row>
        <row r="375">
          <cell r="B375" t="str">
            <v>D-08.00.00</v>
          </cell>
          <cell r="C375" t="str">
            <v>ELEMENTY ULIC</v>
          </cell>
        </row>
        <row r="376">
          <cell r="B376" t="str">
            <v>D-08.01.01</v>
          </cell>
          <cell r="C376" t="str">
            <v>Krawężniki betonowe</v>
          </cell>
        </row>
        <row r="377">
          <cell r="A377">
            <v>280</v>
          </cell>
          <cell r="C377" t="str">
            <v>- krawężniki betonowe trapezowe wyniesione na ławie z oporem</v>
          </cell>
          <cell r="D377" t="str">
            <v>m</v>
          </cell>
          <cell r="E377">
            <v>323</v>
          </cell>
          <cell r="G377">
            <v>0</v>
          </cell>
        </row>
        <row r="378">
          <cell r="A378">
            <v>281</v>
          </cell>
          <cell r="C378" t="str">
            <v>- krawężniki betonowe 15x30 obniżone na płask na podsypce cementowo piaskowej 1:4 gr. 5 cm</v>
          </cell>
          <cell r="D378" t="str">
            <v>m</v>
          </cell>
          <cell r="E378">
            <v>10495</v>
          </cell>
          <cell r="G378">
            <v>0</v>
          </cell>
        </row>
        <row r="379">
          <cell r="B379" t="str">
            <v>D-08.01.02</v>
          </cell>
          <cell r="C379" t="str">
            <v>Krawężniki kamienne</v>
          </cell>
        </row>
        <row r="380">
          <cell r="A380">
            <v>282</v>
          </cell>
          <cell r="C380" t="str">
            <v>- krawężniki kamienne wyniesione 15x30x100 na ławie z oporem</v>
          </cell>
          <cell r="D380" t="str">
            <v>m</v>
          </cell>
          <cell r="E380">
            <v>396</v>
          </cell>
          <cell r="G380">
            <v>0</v>
          </cell>
        </row>
        <row r="381">
          <cell r="A381">
            <v>283</v>
          </cell>
          <cell r="C381" t="str">
            <v>- krawężniki kamienne obniżone na płask 15x30x100 na podsypce cementowo piaskowej 1:4 gr. 5 cm</v>
          </cell>
          <cell r="D381" t="str">
            <v>m</v>
          </cell>
          <cell r="E381">
            <v>3610</v>
          </cell>
          <cell r="G381">
            <v>0</v>
          </cell>
        </row>
        <row r="382">
          <cell r="A382">
            <v>284</v>
          </cell>
          <cell r="C382" t="str">
            <v xml:space="preserve">- krawężniki kamienne obniżone 15x30x100 na ławie bez oporu </v>
          </cell>
          <cell r="D382" t="str">
            <v>m</v>
          </cell>
          <cell r="E382">
            <v>155</v>
          </cell>
          <cell r="G382">
            <v>0</v>
          </cell>
        </row>
        <row r="383">
          <cell r="B383" t="str">
            <v>D-08.01.03</v>
          </cell>
          <cell r="C383" t="str">
            <v>Obrzeża betonowe</v>
          </cell>
        </row>
        <row r="384">
          <cell r="A384">
            <v>285</v>
          </cell>
          <cell r="C384" t="str">
            <v>- obrzeża betonowe 8x30x100 cm</v>
          </cell>
          <cell r="D384" t="str">
            <v>m</v>
          </cell>
          <cell r="E384">
            <v>527</v>
          </cell>
          <cell r="G384">
            <v>0</v>
          </cell>
        </row>
        <row r="385">
          <cell r="C385" t="str">
            <v>RAZEM ELEMENTY ULIC</v>
          </cell>
          <cell r="G385">
            <v>0</v>
          </cell>
        </row>
        <row r="386">
          <cell r="B386" t="str">
            <v>D-09.00.00</v>
          </cell>
          <cell r="C386" t="str">
            <v>ZIELEŃ DROGOWA</v>
          </cell>
        </row>
        <row r="387">
          <cell r="B387" t="str">
            <v>D-09.01.01</v>
          </cell>
          <cell r="C387" t="str">
            <v>Zieleń drogowa:</v>
          </cell>
        </row>
        <row r="388">
          <cell r="A388">
            <v>286</v>
          </cell>
          <cell r="C388" t="str">
            <v>-trawniki na terenie płaskim z pielęgnacją w okresie gwarancyjnym</v>
          </cell>
          <cell r="D388" t="str">
            <v>m2</v>
          </cell>
          <cell r="E388">
            <v>211306</v>
          </cell>
          <cell r="G388">
            <v>0</v>
          </cell>
        </row>
        <row r="389">
          <cell r="A389">
            <v>287</v>
          </cell>
          <cell r="C389" t="str">
            <v>-sadzenie drzew liściastych na terenie płaskim z pielegnacją w okresie gwarancyjnym</v>
          </cell>
          <cell r="D389" t="str">
            <v>szt.</v>
          </cell>
          <cell r="E389">
            <v>1230</v>
          </cell>
          <cell r="G389">
            <v>0</v>
          </cell>
        </row>
        <row r="390">
          <cell r="A390">
            <v>288</v>
          </cell>
          <cell r="C390" t="str">
            <v>-sadzenie drzew iglastych na terenie płaskim z pielęgnacją w okresie gwarancyjnym</v>
          </cell>
          <cell r="D390" t="str">
            <v>szt.</v>
          </cell>
          <cell r="E390">
            <v>1359</v>
          </cell>
          <cell r="G390">
            <v>0</v>
          </cell>
        </row>
        <row r="391">
          <cell r="A391">
            <v>289</v>
          </cell>
          <cell r="C391" t="str">
            <v>-sadzenie krzewów na terenie płaskim z pielęgnacją w okresie gwarancyjnym</v>
          </cell>
          <cell r="D391" t="str">
            <v>szt.</v>
          </cell>
          <cell r="E391">
            <v>32388</v>
          </cell>
          <cell r="G391">
            <v>0</v>
          </cell>
        </row>
        <row r="392">
          <cell r="A392">
            <v>290</v>
          </cell>
          <cell r="C392" t="str">
            <v>-sadzenie pnączy z pielęgnacją w okresie gwarancyjnym</v>
          </cell>
          <cell r="D392" t="str">
            <v>szt.</v>
          </cell>
          <cell r="E392">
            <v>22160</v>
          </cell>
          <cell r="G392">
            <v>0</v>
          </cell>
        </row>
        <row r="393">
          <cell r="C393" t="str">
            <v>RAZEM ZIELEŃ DROGOWA</v>
          </cell>
          <cell r="G393">
            <v>0</v>
          </cell>
        </row>
        <row r="394">
          <cell r="B394" t="str">
            <v>D-10.00.00</v>
          </cell>
          <cell r="C394" t="str">
            <v>INNE ROBOTY</v>
          </cell>
        </row>
        <row r="395">
          <cell r="B395" t="str">
            <v>D-10.01.01</v>
          </cell>
          <cell r="C395" t="str">
            <v xml:space="preserve">Mury oporowe </v>
          </cell>
        </row>
        <row r="396">
          <cell r="A396">
            <v>291</v>
          </cell>
          <cell r="C396" t="str">
            <v>-mury oporowe wys. 2.0 m</v>
          </cell>
          <cell r="D396" t="str">
            <v>m3</v>
          </cell>
          <cell r="E396">
            <v>70</v>
          </cell>
          <cell r="G396">
            <v>0</v>
          </cell>
        </row>
        <row r="397">
          <cell r="B397" t="str">
            <v>D-10.09.04</v>
          </cell>
          <cell r="C397" t="str">
            <v>Wzmocnienie podstawy i korpusu nasypu geosyntetykami</v>
          </cell>
        </row>
        <row r="398">
          <cell r="A398">
            <v>292</v>
          </cell>
          <cell r="C398" t="str">
            <v xml:space="preserve">- geosyntetyk zbrojący </v>
          </cell>
          <cell r="D398" t="str">
            <v>m2</v>
          </cell>
          <cell r="E398">
            <v>31405</v>
          </cell>
          <cell r="G398">
            <v>0</v>
          </cell>
        </row>
        <row r="399">
          <cell r="B399" t="str">
            <v>D-10.10.03</v>
          </cell>
          <cell r="C399" t="str">
            <v>Tablice informacyjne i pamiątkowe UE</v>
          </cell>
        </row>
        <row r="400">
          <cell r="A400">
            <v>293</v>
          </cell>
          <cell r="C400" t="str">
            <v>- tablice informacyjne o wym. 2,4 x 2,4 m</v>
          </cell>
          <cell r="D400" t="str">
            <v>szt.</v>
          </cell>
          <cell r="E400">
            <v>2</v>
          </cell>
          <cell r="G400">
            <v>0</v>
          </cell>
        </row>
        <row r="401">
          <cell r="A401">
            <v>294</v>
          </cell>
          <cell r="C401" t="str">
            <v>- tablice pamiątkowe o wym. 0,7 x 0,7 m</v>
          </cell>
          <cell r="D401" t="str">
            <v>szt.</v>
          </cell>
          <cell r="E401">
            <v>2</v>
          </cell>
          <cell r="G401">
            <v>0</v>
          </cell>
        </row>
        <row r="402">
          <cell r="B402" t="str">
            <v>D-10.11.01</v>
          </cell>
          <cell r="C402" t="str">
            <v>Docelowe ogrodzenie trasy drogowej</v>
          </cell>
        </row>
        <row r="403">
          <cell r="A403">
            <v>295</v>
          </cell>
          <cell r="C403" t="str">
            <v>- ogrodzenie zbiorników retencyjno przelewowych</v>
          </cell>
          <cell r="D403" t="str">
            <v>m</v>
          </cell>
          <cell r="E403">
            <v>940</v>
          </cell>
          <cell r="G403">
            <v>0</v>
          </cell>
        </row>
        <row r="404">
          <cell r="A404">
            <v>296</v>
          </cell>
          <cell r="C404" t="str">
            <v>- bramki w ogrodzieniach i siatkach</v>
          </cell>
          <cell r="D404" t="str">
            <v>szt</v>
          </cell>
          <cell r="E404">
            <v>21</v>
          </cell>
          <cell r="G404">
            <v>0</v>
          </cell>
        </row>
        <row r="405">
          <cell r="B405" t="str">
            <v>D-10.11.02</v>
          </cell>
          <cell r="C405" t="str">
            <v>Wiaty przystankowe</v>
          </cell>
        </row>
        <row r="406">
          <cell r="A406">
            <v>297</v>
          </cell>
          <cell r="C406" t="str">
            <v>-wiaty przystankowe</v>
          </cell>
          <cell r="D406" t="str">
            <v>szt.</v>
          </cell>
          <cell r="E406">
            <v>2</v>
          </cell>
          <cell r="G406">
            <v>0</v>
          </cell>
        </row>
        <row r="407">
          <cell r="C407" t="str">
            <v>RAZEM INNE ROBOTY</v>
          </cell>
          <cell r="G407">
            <v>0</v>
          </cell>
        </row>
        <row r="408">
          <cell r="C408" t="str">
            <v>ROBOTY DROGOWE RAZEM</v>
          </cell>
          <cell r="G408">
            <v>0</v>
          </cell>
        </row>
        <row r="409">
          <cell r="A409" t="str">
            <v>Część B - OBIEKTY INŻYNIERSKIE</v>
          </cell>
        </row>
        <row r="410">
          <cell r="C410" t="str">
            <v xml:space="preserve">  OBIEKTY INŻYNIERSKIE</v>
          </cell>
        </row>
        <row r="411">
          <cell r="A411">
            <v>298</v>
          </cell>
          <cell r="C411" t="str">
            <v xml:space="preserve">WD-1 </v>
          </cell>
        </row>
        <row r="412">
          <cell r="A412">
            <v>299</v>
          </cell>
          <cell r="C412" t="str">
            <v>WD-2</v>
          </cell>
        </row>
        <row r="413">
          <cell r="A413">
            <v>300</v>
          </cell>
          <cell r="C413" t="str">
            <v>WD-3</v>
          </cell>
        </row>
        <row r="414">
          <cell r="A414">
            <v>301</v>
          </cell>
          <cell r="C414" t="str">
            <v>WD-4</v>
          </cell>
        </row>
        <row r="415">
          <cell r="A415">
            <v>302</v>
          </cell>
          <cell r="C415" t="str">
            <v>WD-5</v>
          </cell>
        </row>
        <row r="416">
          <cell r="A416">
            <v>303</v>
          </cell>
          <cell r="C416" t="str">
            <v>WD-6</v>
          </cell>
        </row>
        <row r="417">
          <cell r="A417">
            <v>304</v>
          </cell>
          <cell r="C417" t="str">
            <v>WD-7</v>
          </cell>
        </row>
        <row r="418">
          <cell r="A418">
            <v>305</v>
          </cell>
          <cell r="C418" t="str">
            <v>WD-8</v>
          </cell>
        </row>
        <row r="419">
          <cell r="C419" t="str">
            <v>RAZEM OBIEKTY INŻYNIERSKIE</v>
          </cell>
          <cell r="G419">
            <v>0</v>
          </cell>
        </row>
        <row r="422">
          <cell r="A422" t="str">
            <v>OGÓŁEM</v>
          </cell>
          <cell r="G42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kcja"/>
      <sheetName val="Nawigacja"/>
      <sheetName val="PRZEPLYWY"/>
      <sheetName val="BILANS"/>
      <sheetName val="Majatek trwaly"/>
      <sheetName val="Capex"/>
      <sheetName val="Majatek finans"/>
      <sheetName val="Inwestycje krot"/>
      <sheetName val="Majatek obrotowy"/>
      <sheetName val="Kapital"/>
      <sheetName val="Zobowiazania"/>
      <sheetName val="Rach wynikow"/>
      <sheetName val="Sprzedaz"/>
      <sheetName val="kontrakty realizowane"/>
      <sheetName val="ofertacja"/>
      <sheetName val="koszty zarzadu"/>
      <sheetName val="koszty sprzedazy"/>
      <sheetName val="Podatek"/>
      <sheetName val="makro"/>
      <sheetName val="Wylaczenia do core Business"/>
      <sheetName val="Wylaczenia do non-core Business"/>
      <sheetName val="Wylaczenia do Grupy Bx Nieru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D_Spis działów"/>
    </sheetNames>
    <sheetDataSet>
      <sheetData sheetId="0">
        <row r="1">
          <cell r="A1" t="str">
            <v>Budowa sieci KD Iława ul.Dąbrowskiego</v>
          </cell>
        </row>
        <row r="2">
          <cell r="A2" t="str">
            <v>SPIS DZIAŁÓW</v>
          </cell>
        </row>
        <row r="3">
          <cell r="A3" t="str">
            <v>45231000-5 Roboty budowlane w zakresie budowy rurociągów, ciągów komunikacyjnych i linii energetycznych</v>
          </cell>
        </row>
        <row r="4">
          <cell r="A4" t="str">
            <v>Kanalizacja Deszczowa</v>
          </cell>
        </row>
        <row r="5">
          <cell r="A5" t="str">
            <v>Lp</v>
          </cell>
          <cell r="B5" t="str">
            <v>Dział / Temat</v>
          </cell>
        </row>
        <row r="6">
          <cell r="A6">
            <v>1</v>
          </cell>
          <cell r="B6">
            <v>2</v>
          </cell>
        </row>
        <row r="7">
          <cell r="A7">
            <v>1</v>
          </cell>
          <cell r="B7" t="str">
            <v>WYMAGANIA OGÓLNE</v>
          </cell>
        </row>
        <row r="8">
          <cell r="A8">
            <v>2</v>
          </cell>
          <cell r="B8" t="str">
            <v>SIEĆ KANALIZACJI DESZCZOWEJ</v>
          </cell>
        </row>
        <row r="9">
          <cell r="B9" t="str">
            <v>Montaż rurociągów z tworzyw sztucznych PCV w gotowych wykopach z podsypką i obsypką oraz próbami pomontażowymi</v>
          </cell>
        </row>
        <row r="10">
          <cell r="A10">
            <v>1</v>
          </cell>
          <cell r="B10" t="str">
            <v>Fi 300 mm, SN8</v>
          </cell>
        </row>
        <row r="11">
          <cell r="A11">
            <v>2</v>
          </cell>
          <cell r="B11" t="str">
            <v>Fi 250 mm, SN8</v>
          </cell>
        </row>
        <row r="12">
          <cell r="A12">
            <v>3</v>
          </cell>
          <cell r="B12" t="str">
            <v>Fi 200 mm, SN8</v>
          </cell>
        </row>
        <row r="13">
          <cell r="B13" t="str">
            <v>Montaż rurociągów z tworzyw sztucznych SN8 wciąganych do rur stalowych przewiertowych wraz z próbami pomontażowymi</v>
          </cell>
        </row>
        <row r="14">
          <cell r="A14">
            <v>4</v>
          </cell>
          <cell r="B14" t="str">
            <v>Fi 200 mm</v>
          </cell>
        </row>
        <row r="15">
          <cell r="B15" t="str">
            <v>Montaż rurociągów z kamionki glazurowanej układanej metodą bezwykopową wraz z próbami pomontażowymi</v>
          </cell>
        </row>
        <row r="16">
          <cell r="A16">
            <v>5</v>
          </cell>
          <cell r="B16" t="str">
            <v>Fi 200 mm</v>
          </cell>
        </row>
        <row r="17">
          <cell r="A17">
            <v>6</v>
          </cell>
          <cell r="B17" t="str">
            <v>Fi 160 mm</v>
          </cell>
        </row>
        <row r="18">
          <cell r="B18" t="str">
            <v>Odtworzenie elementów dróg i ogrodzeń</v>
          </cell>
        </row>
        <row r="19">
          <cell r="A19">
            <v>37</v>
          </cell>
          <cell r="B19" t="str">
            <v>odtworzenie nawierzchni z tłucznia kamiennego na podbudowie</v>
          </cell>
        </row>
        <row r="20">
          <cell r="A20">
            <v>38</v>
          </cell>
          <cell r="B20" t="str">
            <v>odtworzenie chodników z kostki betonowej na podbudowie</v>
          </cell>
        </row>
        <row r="21">
          <cell r="A21">
            <v>39</v>
          </cell>
          <cell r="B21" t="str">
            <v>odtworzenie obrzeży betonowych 8x30 cm</v>
          </cell>
        </row>
        <row r="22">
          <cell r="A22">
            <v>40</v>
          </cell>
          <cell r="B22" t="str">
            <v>odtworzenie nawierzchni KR2 bez warstwy ścieralnej z betonu asfaltowego na podbudowie</v>
          </cell>
        </row>
        <row r="23">
          <cell r="A23">
            <v>41</v>
          </cell>
          <cell r="B23" t="str">
            <v>odtworzenie nawierzchni KR3 bez warstwy ścieralnej z betonu asfaltowego na podbudowie</v>
          </cell>
        </row>
        <row r="24">
          <cell r="A24">
            <v>42</v>
          </cell>
          <cell r="B24" t="str">
            <v>odtworzenie nawierzchni KR4 bez warstwy ścieralnej z betonu asfaltowego na podbudowie</v>
          </cell>
        </row>
        <row r="25">
          <cell r="A25">
            <v>43</v>
          </cell>
          <cell r="B25" t="str">
            <v>wykonanie nakładki na całej szerokości jezdni z betonu asfaltowego 5 cm - warstwa ścieralna</v>
          </cell>
        </row>
        <row r="26">
          <cell r="A26">
            <v>44</v>
          </cell>
          <cell r="B26" t="str">
            <v>odtworzenie krawężników betonowych 20x30 cm na ławach z betonu</v>
          </cell>
        </row>
        <row r="27">
          <cell r="A27">
            <v>45</v>
          </cell>
          <cell r="B27" t="str">
            <v>odtworzenie ścieków ulicznych grubości 15 cm na ławach z kruszywa</v>
          </cell>
        </row>
        <row r="28">
          <cell r="A28">
            <v>46</v>
          </cell>
          <cell r="B28" t="str">
            <v>odtworzenie ogrodzeń z siatki w ramach na słupkach stalowych obsadzonych w cokole</v>
          </cell>
        </row>
        <row r="29">
          <cell r="B29" t="str">
            <v>Odtworzenie humusu</v>
          </cell>
        </row>
        <row r="30">
          <cell r="A30">
            <v>47</v>
          </cell>
          <cell r="B30" t="str">
            <v>rozplantowanie z obsianiem humusu gr. 30 cm</v>
          </cell>
        </row>
        <row r="31">
          <cell r="B31" t="str">
            <v>RAZEM</v>
          </cell>
        </row>
        <row r="33">
          <cell r="B33" t="str">
            <v>Podstawa opracowania:</v>
          </cell>
        </row>
        <row r="34">
          <cell r="B34" t="str">
            <v>Kosztorys przedmiarowy opracowano na podstawie Rozporządzenia Ministra Infrastruktury       z dnia 2 września 2004 r., projektu budowlanego oraz  specyfikacji technicznej wykonania i odbioru robót budowlanych wraz z późn. zmianami</v>
          </cell>
        </row>
      </sheetData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odezja_Zaplecze"/>
      <sheetName val="przedmiar-zbiorczy"/>
      <sheetName val="DROGOWY"/>
      <sheetName val="MOSTY -ZBIOR"/>
      <sheetName val="OE-1"/>
      <sheetName val="OE-2"/>
      <sheetName val="OE-3"/>
      <sheetName val="OE-4"/>
      <sheetName val="OE-7"/>
      <sheetName val="OM-8"/>
      <sheetName val="OT-9"/>
      <sheetName val="OW-16"/>
      <sheetName val="OW-19"/>
      <sheetName val="OW-21"/>
      <sheetName val="OW-26"/>
      <sheetName val="WODA"/>
      <sheetName val="KAN-DESZCZ"/>
      <sheetName val="GAZ"/>
      <sheetName val="OŚWIETL"/>
      <sheetName val="ENERGET-PRZEBUD"/>
      <sheetName val="SYGNAL"/>
      <sheetName val="TELETECH"/>
      <sheetName val="EKRANY"/>
      <sheetName val="ZIELEŃ"/>
      <sheetName val="OZNAK"/>
      <sheetName val="MSI"/>
      <sheetName val="MELIOR"/>
      <sheetName val="WZM. GRUNTU"/>
      <sheetName val="ZMIANA ORG. RUCHU"/>
      <sheetName val="KCO"/>
      <sheetName val="KP_MW"/>
      <sheetName val="Cash "/>
      <sheetName val="Żelbet"/>
      <sheetName val="Wykaz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24">
          <cell r="L24">
            <v>260.57753762811126</v>
          </cell>
        </row>
        <row r="26">
          <cell r="J26">
            <v>121.11</v>
          </cell>
        </row>
      </sheetData>
      <sheetData sheetId="33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IOR.KOSZT.INWEST."/>
      <sheetName val="Estak. O-E1"/>
      <sheetName val="Estak. O-E2"/>
      <sheetName val="Estak. O-E3iE4"/>
      <sheetName val="wiad. 0-E5"/>
      <sheetName val="Estak. O-E6"/>
      <sheetName val="Estak. O-E7"/>
      <sheetName val="Most O-M8"/>
      <sheetName val="Most O-M9"/>
      <sheetName val="Kładk. O-K10"/>
      <sheetName val="Tunel O-T11"/>
      <sheetName val="Tunel O-T12"/>
      <sheetName val="Tunel O-T13"/>
      <sheetName val="Tunel O-T14"/>
      <sheetName val="Tunel O-T15"/>
      <sheetName val="Mury"/>
      <sheetName val="Sch. O-S29"/>
      <sheetName val="Sch. O-S30"/>
      <sheetName val="Estak_ O_E3i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A - Investment Plan"/>
      <sheetName val="Tender Budget"/>
      <sheetName val="App B - Risks and Opportunities"/>
      <sheetName val="App D- Cashflow  Draft"/>
      <sheetName val="App B - Risks and Opportuni pol"/>
      <sheetName val="Zestawienie"/>
      <sheetName val="Subcontractors"/>
      <sheetName val="A1"/>
      <sheetName val="A3 transport"/>
      <sheetName val="A4 sprzet"/>
      <sheetName val="A5"/>
      <sheetName val="A7"/>
      <sheetName val="A9"/>
      <sheetName val="Obiekt WD-1"/>
      <sheetName val="Obiekt MA-2"/>
      <sheetName val="Obiekt WD-3"/>
      <sheetName val="Obiekt WA-4"/>
      <sheetName val="Obiekt MA-5"/>
      <sheetName val="Obiekt MA-6"/>
      <sheetName val="Obiekt WD-7"/>
      <sheetName val="Zestawienie2"/>
      <sheetName val="Definic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CENNIK  ost publik"/>
      <sheetName val=" RB1rx Zieliński"/>
      <sheetName val="Ołtarzew RB1rx"/>
      <sheetName val="RB1 Zieliński NW"/>
      <sheetName val="Nowowincentego"/>
      <sheetName val="RB1 Zieliński LO"/>
      <sheetName val="Okęcie płyta ZULU"/>
      <sheetName val="RB3 Jaśko A-2"/>
      <sheetName val="Dąbie-Wartkowice  m2"/>
      <sheetName val="RB3 Jaśko SC"/>
      <sheetName val="Skoczów - Cieszyn"/>
      <sheetName val="RB5 Lichosik A-2"/>
      <sheetName val="Wartkowice-Emilia  m2"/>
      <sheetName val="Ołtarzew frezowanie"/>
      <sheetName val="frezarka bez nadzoru"/>
      <sheetName val="CMOLAS - Zaczernie"/>
      <sheetName val=" MCE zespół CZ"/>
      <sheetName val="palownice"/>
      <sheetName val="palownice kontrakty"/>
      <sheetName val="2U30KZ"/>
      <sheetName val="2U31KZ"/>
      <sheetName val="2U32KZ"/>
      <sheetName val="2U33KZ"/>
      <sheetName val="Koszty przestojów w sezonie"/>
      <sheetName val="pusty"/>
      <sheetName val="DRN PAS"/>
      <sheetName val="PAS 2U30"/>
      <sheetName val="PAS 2U31"/>
      <sheetName val="PAS 2U32"/>
      <sheetName val="PAS 2U33"/>
      <sheetName val="PRODUKCJA RAZEM"/>
      <sheetName val="SPRZEDAŻ RAZEM"/>
      <sheetName val="AKWIZYCJA RAZEM"/>
      <sheetName val="Akw. bitumy"/>
      <sheetName val="Akw. remix"/>
      <sheetName val="Akw. MCE"/>
      <sheetName val="Akw. frez. "/>
      <sheetName val="Akw. pa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n surowy"/>
      <sheetName val="karta zamknięcia oferty"/>
      <sheetName val="Stan surowy (2)"/>
    </sheetNames>
    <sheetDataSet>
      <sheetData sheetId="0" refreshError="1">
        <row r="3">
          <cell r="Q3">
            <v>1340188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 definiowania"/>
      <sheetName val="droga główna"/>
      <sheetName val="drogi wewnętrzne zakładowe"/>
      <sheetName val="ROBOTY MOSTOWE"/>
      <sheetName val="Arkusz_definiowania"/>
      <sheetName val="droga_główna"/>
      <sheetName val="drogi_wewnętrzne_zakładowe"/>
      <sheetName val="ROBOTY_MOSTOWE"/>
      <sheetName val="Arkusz_definiowania1"/>
      <sheetName val="droga_główna1"/>
      <sheetName val="drogi_wewnętrzne_zakładowe1"/>
      <sheetName val="ROBOTY_MOSTOWE1"/>
      <sheetName val="Arkusz_definiowania2"/>
      <sheetName val="droga_główna2"/>
      <sheetName val="drogi_wewnętrzne_zakładowe2"/>
      <sheetName val="ROBOTY_MOSTOWE2"/>
      <sheetName val="Arkusz_definiowania3"/>
      <sheetName val="droga_główna3"/>
      <sheetName val="drogi_wewnętrzne_zakładowe3"/>
      <sheetName val="ROBOTY_MOSTOWE3"/>
      <sheetName val="ceny betonów"/>
    </sheetNames>
    <sheetDataSet>
      <sheetData sheetId="0" refreshError="1">
        <row r="12">
          <cell r="C12">
            <v>1</v>
          </cell>
        </row>
      </sheetData>
      <sheetData sheetId="1"/>
      <sheetData sheetId="2"/>
      <sheetData sheetId="3"/>
      <sheetData sheetId="4">
        <row r="12">
          <cell r="C12">
            <v>1</v>
          </cell>
        </row>
      </sheetData>
      <sheetData sheetId="5"/>
      <sheetData sheetId="6"/>
      <sheetData sheetId="7"/>
      <sheetData sheetId="8">
        <row r="12">
          <cell r="C12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n surowy"/>
      <sheetName val="karta zamknięcia oferty"/>
      <sheetName val="KP"/>
      <sheetName val="Stan surowy (2)"/>
    </sheetNames>
    <sheetDataSet>
      <sheetData sheetId="0" refreshError="1">
        <row r="3">
          <cell r="Q3">
            <v>1340188</v>
          </cell>
        </row>
        <row r="4">
          <cell r="Q4" t="e">
            <v>#REF!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5">
          <cell r="A5" t="str">
            <v>NUMERO</v>
          </cell>
          <cell r="B5" t="str">
            <v>PAS</v>
          </cell>
          <cell r="C5" t="str">
            <v>NUMERO</v>
          </cell>
        </row>
        <row r="6">
          <cell r="A6">
            <v>1</v>
          </cell>
          <cell r="B6">
            <v>0</v>
          </cell>
          <cell r="C6">
            <v>4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"/>
      <sheetName val="Ficha APO"/>
      <sheetName val="Pas VIVA"/>
      <sheetName val="Pas VIVA-E"/>
      <sheetName val="Pas CANCELADA"/>
      <sheetName val="Pas CANCELADA-E"/>
      <sheetName val="Indicaciones"/>
      <sheetName val="Tablas"/>
      <sheetName val="APO"/>
      <sheetName val="Ficha_APO"/>
      <sheetName val="Pas_VIVA"/>
      <sheetName val="Pas_VIVA-E"/>
      <sheetName val="Pas_CANCELADA"/>
      <sheetName val="Pas_CANCELADA-E"/>
      <sheetName val="Ficha_APO1"/>
      <sheetName val="Pas_VIVA1"/>
      <sheetName val="Pas_VIVA-E1"/>
      <sheetName val="Pas_CANCELADA1"/>
      <sheetName val="Pas_CANCELADA-E1"/>
      <sheetName val="Ficha_APO2"/>
      <sheetName val="Pas_VIVA2"/>
      <sheetName val="Pas_VIVA-E2"/>
      <sheetName val="Pas_CANCELADA2"/>
      <sheetName val="Pas_CANCELADA-E2"/>
      <sheetName val="Ficha_APO3"/>
      <sheetName val="Pas_VIVA3"/>
      <sheetName val="Pas_VIVA-E3"/>
      <sheetName val="Pas_CANCELADA3"/>
      <sheetName val="Pas_CANCELADA-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A5" t="str">
            <v>NUMERO</v>
          </cell>
          <cell r="B5" t="str">
            <v>PAS</v>
          </cell>
          <cell r="C5" t="str">
            <v>NUMERO</v>
          </cell>
        </row>
        <row r="6">
          <cell r="A6">
            <v>1</v>
          </cell>
          <cell r="B6">
            <v>0</v>
          </cell>
          <cell r="C6">
            <v>4</v>
          </cell>
        </row>
        <row r="7">
          <cell r="A7">
            <v>2</v>
          </cell>
          <cell r="B7">
            <v>2</v>
          </cell>
        </row>
        <row r="8">
          <cell r="A8">
            <v>3</v>
          </cell>
          <cell r="B8">
            <v>3</v>
          </cell>
        </row>
        <row r="9">
          <cell r="A9">
            <v>4</v>
          </cell>
          <cell r="B9">
            <v>4</v>
          </cell>
        </row>
      </sheetData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rsy"/>
      <sheetName val="Cennik"/>
    </sheetNames>
    <sheetDataSet>
      <sheetData sheetId="0" refreshError="1">
        <row r="9">
          <cell r="C9" t="str">
            <v>EUR</v>
          </cell>
          <cell r="D9">
            <v>4.2282000000000002</v>
          </cell>
        </row>
        <row r="10">
          <cell r="C10" t="str">
            <v>GBP</v>
          </cell>
          <cell r="D10">
            <v>6.3047000000000004</v>
          </cell>
        </row>
        <row r="11">
          <cell r="C11" t="str">
            <v>PLN</v>
          </cell>
          <cell r="D11">
            <v>1</v>
          </cell>
        </row>
        <row r="12">
          <cell r="C12" t="str">
            <v>USD</v>
          </cell>
          <cell r="D12">
            <v>3.9397000000000002</v>
          </cell>
        </row>
      </sheetData>
      <sheetData sheetId="1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łczyńska"/>
      <sheetName val="cash Połczyńska"/>
      <sheetName val="KOB Połczyńska"/>
      <sheetName val="Zelbet"/>
      <sheetName val="Połczyńska  przedmi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arm_ KOSZT (2)"/>
      <sheetName val="harm_ KOSZT"/>
      <sheetName val="harmonogram koszty"/>
      <sheetName val="Załacznik 11 do hram"/>
      <sheetName val="Załacznik 11"/>
      <sheetName val="ZPR"/>
      <sheetName val="RZO"/>
      <sheetName val="Koszty_ogolne"/>
      <sheetName val="1.zapora L"/>
      <sheetName val="2.zapora P"/>
      <sheetName val="3.przelew labiryntowy"/>
      <sheetName val="4.dolne stanowisko"/>
      <sheetName val="5.most"/>
      <sheetName val="6.przepławka"/>
      <sheetName val="7.budynek pomp"/>
      <sheetName val="8.Zagospod."/>
      <sheetName val="9.Zamknięcia upustów"/>
      <sheetName val="10.Przebud_Napędy"/>
      <sheetName val="11.Urz. Kontr._Pom."/>
      <sheetName val="12.Zasilanie"/>
      <sheetName val="13.Wyposaż_elektr."/>
      <sheetName val="14.Oświetlenie"/>
      <sheetName val="15.Uziemienie"/>
      <sheetName val="16.Automatyka"/>
      <sheetName val="17.Inst.Sanitarne"/>
      <sheetName val="18.System ochr ppoż."/>
      <sheetName val="19.Modernizacja korony"/>
      <sheetName val="20.1.Sys.Ostrzegania"/>
      <sheetName val="20.2.Sys.Ostrzegania_elektr"/>
      <sheetName val="21.Instrukcje_Szkolenia"/>
      <sheetName val="22.Napędy zam_gł."/>
      <sheetName val="grodza p.powodziowa"/>
      <sheetName val="Wykopy i nasypy"/>
      <sheetName val="Kruszywa i kamień"/>
      <sheetName val="beton"/>
      <sheetName val="deskowanie"/>
      <sheetName val="PERI &amp; ULMA"/>
      <sheetName val="ULMA"/>
      <sheetName val="VALUE"/>
      <sheetName val="MOST A"/>
      <sheetName val="Przepust na cieku wodnym "/>
      <sheetName val="droga objazdowa"/>
      <sheetName val="Ekrany i bariery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5">
          <cell r="I5">
            <v>4.2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ZK"/>
      <sheetName val="KOSZTORYS"/>
      <sheetName val="ENERG"/>
      <sheetName val="OŚW"/>
      <sheetName val="TELE"/>
      <sheetName val="WOD"/>
      <sheetName val="GAZ"/>
      <sheetName val="KAN I MELIO"/>
      <sheetName val="ZIELEŃ"/>
      <sheetName val="EKRANY"/>
      <sheetName val="grodzice"/>
      <sheetName val="TOTAL"/>
      <sheetName val="kruszywa"/>
      <sheetName val="ceny mat"/>
      <sheetName val="masy"/>
      <sheetName val="recepty"/>
      <sheetName val="Układanie"/>
      <sheetName val="Wykop"/>
      <sheetName val="Nasyp"/>
      <sheetName val="łamane"/>
      <sheetName val="KO"/>
      <sheetName val="RZ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KCJA"/>
      <sheetName val="SPIS DZIAŁOW"/>
      <sheetName val="WA-52"/>
      <sheetName val="WA-53"/>
      <sheetName val="WD-54"/>
      <sheetName val="WD-55"/>
      <sheetName val="WD-56"/>
      <sheetName val="WD-57"/>
      <sheetName val="MA-58"/>
      <sheetName val="WA-59"/>
      <sheetName val="WD-60"/>
      <sheetName val="WD-62"/>
      <sheetName val="WD-63"/>
      <sheetName val="MA-64"/>
      <sheetName val="PZ-65a"/>
      <sheetName val="WD-66"/>
      <sheetName val="PZ-67"/>
      <sheetName val="MA-69"/>
      <sheetName val="WA-70"/>
      <sheetName val="WD-71"/>
      <sheetName val="WA-72"/>
      <sheetName val="WA-73"/>
      <sheetName val="WA-74"/>
      <sheetName val="MZ-91"/>
      <sheetName val="MZ-94"/>
      <sheetName val="MZ-95"/>
      <sheetName val="MZ-96"/>
      <sheetName val="ZBIORCZY"/>
      <sheetName val="TOTAL_M"/>
      <sheetName val="beton"/>
      <sheetName val="Zestawienie betonu"/>
      <sheetName val="pale"/>
      <sheetName val="Zaplecza mostowe"/>
      <sheetName val="Kruszywa"/>
      <sheetName val="SPIS_DZIAŁOW"/>
      <sheetName val="Zestawienie_betonu"/>
      <sheetName val="Zaplecza_mostow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6">
          <cell r="B6">
            <v>112</v>
          </cell>
        </row>
      </sheetData>
      <sheetData sheetId="34"/>
      <sheetData sheetId="35"/>
      <sheetData sheetId="36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ykaz platnosci"/>
      <sheetName val="Raport"/>
      <sheetName val="K.O."/>
      <sheetName val="zbiorcz"/>
      <sheetName val="INNE"/>
      <sheetName val="drogi"/>
      <sheetName val="Ryzyka"/>
      <sheetName val="wzrost cen"/>
      <sheetName val="---&gt;"/>
      <sheetName val="personel"/>
      <sheetName val="zaplecza"/>
      <sheetName val="objazdy"/>
      <sheetName val="--&gt;"/>
      <sheetName val="MMA"/>
      <sheetName val="MMA_wbud"/>
      <sheetName val="Humus"/>
      <sheetName val="Bilans Rz"/>
      <sheetName val="Stabilizacja"/>
      <sheetName val="KRUSZYWO"/>
      <sheetName val="Wbud_kruszyw"/>
      <sheetName val="por_geos"/>
      <sheetName val="por_nadzory"/>
      <sheetName val="por_pref"/>
      <sheetName val="por_branze"/>
      <sheetName val="Sprzet_Bx"/>
      <sheetName val="Stawki"/>
      <sheetName val="DZC_krusz"/>
      <sheetName val="uwagi"/>
      <sheetName val="KCO"/>
    </sheetNames>
    <sheetDataSet>
      <sheetData sheetId="0"/>
      <sheetData sheetId="1"/>
      <sheetData sheetId="2"/>
      <sheetData sheetId="3">
        <row r="42">
          <cell r="E42">
            <v>286554324.86000001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58">
          <cell r="I158">
            <v>3812220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E4">
            <v>4.1824000000000003</v>
          </cell>
        </row>
      </sheetData>
      <sheetData sheetId="21"/>
      <sheetData sheetId="22"/>
      <sheetData sheetId="23"/>
      <sheetData sheetId="24"/>
      <sheetData sheetId="25">
        <row r="3">
          <cell r="C3">
            <v>45</v>
          </cell>
        </row>
        <row r="4">
          <cell r="C4">
            <v>25</v>
          </cell>
        </row>
        <row r="5">
          <cell r="C5">
            <v>20</v>
          </cell>
        </row>
        <row r="10">
          <cell r="C10">
            <v>8</v>
          </cell>
        </row>
      </sheetData>
      <sheetData sheetId="26"/>
      <sheetData sheetId="27"/>
      <sheetData sheetId="28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ZO (2)"/>
      <sheetName val="RZO"/>
      <sheetName val="Koszty_ogolne"/>
      <sheetName val="OFERTA"/>
      <sheetName val="koszty bezpośred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O8">
            <v>12</v>
          </cell>
        </row>
        <row r="9">
          <cell r="O9">
            <v>15</v>
          </cell>
        </row>
        <row r="10">
          <cell r="O10">
            <v>12</v>
          </cell>
        </row>
        <row r="11">
          <cell r="O11">
            <v>37</v>
          </cell>
        </row>
        <row r="81">
          <cell r="I81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B0112-5F26-46D7-BACA-D29CE0B27560}">
  <dimension ref="A2:E33"/>
  <sheetViews>
    <sheetView tabSelected="1" workbookViewId="0">
      <selection activeCell="B18" sqref="B18"/>
    </sheetView>
  </sheetViews>
  <sheetFormatPr defaultRowHeight="15" x14ac:dyDescent="0.25"/>
  <cols>
    <col min="1" max="1" width="9.140625" style="235"/>
    <col min="2" max="2" width="54.5703125" customWidth="1"/>
    <col min="3" max="4" width="12" style="234" customWidth="1"/>
    <col min="5" max="5" width="15" customWidth="1"/>
  </cols>
  <sheetData>
    <row r="2" spans="1:5" x14ac:dyDescent="0.25">
      <c r="A2" s="388" t="s">
        <v>3441</v>
      </c>
      <c r="B2" s="249" t="s">
        <v>2214</v>
      </c>
      <c r="C2" s="248" t="s">
        <v>2212</v>
      </c>
      <c r="D2" s="248" t="s">
        <v>3438</v>
      </c>
      <c r="E2" s="249" t="s">
        <v>2213</v>
      </c>
    </row>
    <row r="3" spans="1:5" x14ac:dyDescent="0.25">
      <c r="A3" s="245" t="s">
        <v>3044</v>
      </c>
      <c r="B3" s="246" t="s">
        <v>3444</v>
      </c>
      <c r="C3" s="247">
        <f>C30+C4</f>
        <v>0</v>
      </c>
      <c r="D3" s="390">
        <v>0.23</v>
      </c>
      <c r="E3" s="247">
        <f>E4+E30</f>
        <v>0</v>
      </c>
    </row>
    <row r="4" spans="1:5" x14ac:dyDescent="0.25">
      <c r="A4" s="328" t="s">
        <v>3045</v>
      </c>
      <c r="B4" s="325" t="s">
        <v>2211</v>
      </c>
      <c r="C4" s="326">
        <f>C5+C6+C7+C8+C12+C15+C16+C17+C18+C19+C20+C21+C22+C23+C24+C25+C26+C27+C28+C29</f>
        <v>0</v>
      </c>
      <c r="D4" s="391">
        <v>0.23</v>
      </c>
      <c r="E4" s="326">
        <f>ROUND(C4+C4*D4,2)</f>
        <v>0</v>
      </c>
    </row>
    <row r="5" spans="1:5" x14ac:dyDescent="0.25">
      <c r="A5" s="243" t="s">
        <v>12</v>
      </c>
      <c r="B5" s="382" t="s">
        <v>3434</v>
      </c>
      <c r="C5" s="329">
        <f>'1.WYMAGANIA OGÓLNE'!G15</f>
        <v>0</v>
      </c>
      <c r="D5" s="387" t="s">
        <v>3453</v>
      </c>
      <c r="E5" s="330"/>
    </row>
    <row r="6" spans="1:5" x14ac:dyDescent="0.25">
      <c r="A6" s="237" t="s">
        <v>1785</v>
      </c>
      <c r="B6" s="238" t="s">
        <v>2178</v>
      </c>
      <c r="C6" s="239">
        <f>'2. DROGOWA'!G222</f>
        <v>0</v>
      </c>
      <c r="D6" s="331"/>
      <c r="E6" s="331"/>
    </row>
    <row r="7" spans="1:5" x14ac:dyDescent="0.25">
      <c r="A7" s="237" t="s">
        <v>2132</v>
      </c>
      <c r="B7" s="238" t="s">
        <v>2179</v>
      </c>
      <c r="C7" s="239">
        <f>'3. TOROWA'!G161</f>
        <v>0</v>
      </c>
      <c r="D7" s="331"/>
      <c r="E7" s="331"/>
    </row>
    <row r="8" spans="1:5" x14ac:dyDescent="0.25">
      <c r="A8" s="237" t="s">
        <v>1849</v>
      </c>
      <c r="B8" s="238" t="s">
        <v>2181</v>
      </c>
      <c r="C8" s="239">
        <f>C9+C10+C11</f>
        <v>0</v>
      </c>
      <c r="D8" s="331"/>
      <c r="E8" s="331"/>
    </row>
    <row r="9" spans="1:5" x14ac:dyDescent="0.25">
      <c r="A9" s="242" t="s">
        <v>65</v>
      </c>
      <c r="B9" s="241" t="s">
        <v>2180</v>
      </c>
      <c r="C9" s="239">
        <f>'4.1 SIEĆ TRAKCYJNA'!G41</f>
        <v>0</v>
      </c>
      <c r="D9" s="331"/>
      <c r="E9" s="331"/>
    </row>
    <row r="10" spans="1:5" x14ac:dyDescent="0.25">
      <c r="A10" s="243" t="s">
        <v>73</v>
      </c>
      <c r="B10" s="241" t="s">
        <v>2182</v>
      </c>
      <c r="C10" s="239">
        <f>'4.2 KABLE TRAKCYJNE'!G44</f>
        <v>0</v>
      </c>
      <c r="D10" s="331"/>
      <c r="E10" s="331"/>
    </row>
    <row r="11" spans="1:5" x14ac:dyDescent="0.25">
      <c r="A11" s="243" t="s">
        <v>84</v>
      </c>
      <c r="B11" s="241" t="s">
        <v>2183</v>
      </c>
      <c r="C11" s="239">
        <f>'4.3 SIOZ'!G27</f>
        <v>0</v>
      </c>
      <c r="D11" s="331"/>
      <c r="E11" s="331"/>
    </row>
    <row r="12" spans="1:5" x14ac:dyDescent="0.25">
      <c r="A12" s="237" t="s">
        <v>1859</v>
      </c>
      <c r="B12" s="238" t="s">
        <v>2184</v>
      </c>
      <c r="C12" s="239">
        <f>C13+C14</f>
        <v>0</v>
      </c>
      <c r="D12" s="331"/>
      <c r="E12" s="331"/>
    </row>
    <row r="13" spans="1:5" x14ac:dyDescent="0.25">
      <c r="A13" s="243" t="s">
        <v>131</v>
      </c>
      <c r="B13" s="241" t="s">
        <v>2185</v>
      </c>
      <c r="C13" s="239">
        <f>'5.1 nN'!G500</f>
        <v>0</v>
      </c>
      <c r="D13" s="331"/>
      <c r="E13" s="331"/>
    </row>
    <row r="14" spans="1:5" x14ac:dyDescent="0.25">
      <c r="A14" s="243" t="s">
        <v>167</v>
      </c>
      <c r="B14" s="241" t="s">
        <v>2186</v>
      </c>
      <c r="C14" s="239">
        <f>'5.2 sN'!G89</f>
        <v>0</v>
      </c>
      <c r="D14" s="331"/>
      <c r="E14" s="331"/>
    </row>
    <row r="15" spans="1:5" x14ac:dyDescent="0.25">
      <c r="A15" s="237" t="s">
        <v>1868</v>
      </c>
      <c r="B15" s="238" t="s">
        <v>2187</v>
      </c>
      <c r="C15" s="239">
        <f>'6.SYGNALIZACJA'!G86</f>
        <v>0</v>
      </c>
      <c r="D15" s="331"/>
      <c r="E15" s="331"/>
    </row>
    <row r="16" spans="1:5" x14ac:dyDescent="0.25">
      <c r="A16" s="237" t="s">
        <v>1874</v>
      </c>
      <c r="B16" s="238" t="s">
        <v>2188</v>
      </c>
      <c r="C16" s="239">
        <f>'7.OŚWIETLENIE'!G61</f>
        <v>0</v>
      </c>
      <c r="D16" s="331"/>
      <c r="E16" s="331"/>
    </row>
    <row r="17" spans="1:5" x14ac:dyDescent="0.25">
      <c r="A17" s="237" t="s">
        <v>1880</v>
      </c>
      <c r="B17" s="238" t="s">
        <v>3053</v>
      </c>
      <c r="C17" s="239">
        <f>'8.ZASILANIE MA'!G184</f>
        <v>0</v>
      </c>
      <c r="D17" s="331"/>
      <c r="E17" s="331"/>
    </row>
    <row r="18" spans="1:5" x14ac:dyDescent="0.25">
      <c r="A18" s="237" t="s">
        <v>2189</v>
      </c>
      <c r="B18" s="238" t="s">
        <v>2190</v>
      </c>
      <c r="C18" s="239">
        <f>'9.SYS.BEZP.I.MONIT.'!G97</f>
        <v>0</v>
      </c>
      <c r="D18" s="331"/>
      <c r="E18" s="331"/>
    </row>
    <row r="19" spans="1:5" x14ac:dyDescent="0.25">
      <c r="A19" s="237" t="s">
        <v>1992</v>
      </c>
      <c r="B19" s="238" t="s">
        <v>2191</v>
      </c>
      <c r="C19" s="239">
        <f>'10.TELETECHNIKA'!G74</f>
        <v>0</v>
      </c>
      <c r="D19" s="331"/>
      <c r="E19" s="331"/>
    </row>
    <row r="20" spans="1:5" x14ac:dyDescent="0.25">
      <c r="A20" s="237" t="s">
        <v>1999</v>
      </c>
      <c r="B20" s="238" t="s">
        <v>2192</v>
      </c>
      <c r="C20" s="239">
        <f>'11.GAZOWA'!G321</f>
        <v>0</v>
      </c>
      <c r="D20" s="331"/>
      <c r="E20" s="331"/>
    </row>
    <row r="21" spans="1:5" ht="32.25" customHeight="1" x14ac:dyDescent="0.25">
      <c r="A21" s="386" t="s">
        <v>2194</v>
      </c>
      <c r="B21" s="389" t="s">
        <v>3443</v>
      </c>
      <c r="C21" s="385">
        <f>'12.WODA'!G533</f>
        <v>0</v>
      </c>
      <c r="D21" s="331"/>
      <c r="E21" s="331"/>
    </row>
    <row r="22" spans="1:5" x14ac:dyDescent="0.25">
      <c r="A22" s="243" t="s">
        <v>2197</v>
      </c>
      <c r="B22" s="241" t="s">
        <v>2198</v>
      </c>
      <c r="C22" s="239">
        <f>'13.KANALIZACJA'!G205</f>
        <v>0</v>
      </c>
      <c r="D22" s="331"/>
      <c r="E22" s="331"/>
    </row>
    <row r="23" spans="1:5" x14ac:dyDescent="0.25">
      <c r="A23" s="237" t="s">
        <v>2199</v>
      </c>
      <c r="B23" s="238" t="s">
        <v>2200</v>
      </c>
      <c r="C23" s="239">
        <f>'14.CIEPLNA'!G101</f>
        <v>0</v>
      </c>
      <c r="D23" s="331"/>
      <c r="E23" s="331"/>
    </row>
    <row r="24" spans="1:5" x14ac:dyDescent="0.25">
      <c r="A24" s="237" t="s">
        <v>2201</v>
      </c>
      <c r="B24" s="238" t="s">
        <v>2202</v>
      </c>
      <c r="C24" s="239">
        <f>'15.PRZEJŚCIA PODZ.'!G75</f>
        <v>0</v>
      </c>
      <c r="D24" s="331"/>
      <c r="E24" s="331"/>
    </row>
    <row r="25" spans="1:5" x14ac:dyDescent="0.25">
      <c r="A25" s="237" t="s">
        <v>2203</v>
      </c>
      <c r="B25" s="238" t="s">
        <v>2204</v>
      </c>
      <c r="C25" s="239">
        <f>'16.MA'!G182</f>
        <v>0</v>
      </c>
      <c r="D25" s="331"/>
      <c r="E25" s="331"/>
    </row>
    <row r="26" spans="1:5" x14ac:dyDescent="0.25">
      <c r="A26" s="237" t="s">
        <v>2205</v>
      </c>
      <c r="B26" s="238" t="s">
        <v>2206</v>
      </c>
      <c r="C26" s="239">
        <f>'17.DRZEWOSTAN'!G23</f>
        <v>0</v>
      </c>
      <c r="D26" s="331"/>
      <c r="E26" s="331"/>
    </row>
    <row r="27" spans="1:5" x14ac:dyDescent="0.25">
      <c r="A27" s="237" t="s">
        <v>2207</v>
      </c>
      <c r="B27" s="238" t="s">
        <v>3458</v>
      </c>
      <c r="C27" s="239">
        <f>'18.ZIELEŃ'!G47</f>
        <v>0</v>
      </c>
      <c r="D27" s="331"/>
      <c r="E27" s="331"/>
    </row>
    <row r="28" spans="1:5" x14ac:dyDescent="0.25">
      <c r="A28" s="394" t="s">
        <v>3451</v>
      </c>
      <c r="B28" s="238" t="s">
        <v>3452</v>
      </c>
      <c r="C28" s="239">
        <f>'18.1.ZIELEŃ-5LETNIA PIELĘGNACJA'!G8</f>
        <v>0</v>
      </c>
      <c r="D28" s="331"/>
      <c r="E28" s="331"/>
    </row>
    <row r="29" spans="1:5" x14ac:dyDescent="0.25">
      <c r="A29" s="237" t="s">
        <v>2208</v>
      </c>
      <c r="B29" s="238" t="s">
        <v>2209</v>
      </c>
      <c r="C29" s="239">
        <f>'19.NAWADNIANIE'!G146</f>
        <v>0</v>
      </c>
      <c r="D29" s="331"/>
      <c r="E29" s="331"/>
    </row>
    <row r="30" spans="1:5" x14ac:dyDescent="0.25">
      <c r="A30" s="327" t="s">
        <v>3454</v>
      </c>
      <c r="B30" s="323" t="s">
        <v>2210</v>
      </c>
      <c r="C30" s="324">
        <f>SUM(C31:C33)</f>
        <v>0</v>
      </c>
      <c r="D30" s="392">
        <v>0.23</v>
      </c>
      <c r="E30" s="324">
        <f>ROUND(C30+C30*D30,2)</f>
        <v>0</v>
      </c>
    </row>
    <row r="31" spans="1:5" x14ac:dyDescent="0.25">
      <c r="A31" s="244" t="s">
        <v>15</v>
      </c>
      <c r="B31" s="240" t="s">
        <v>3435</v>
      </c>
      <c r="C31" s="236">
        <f>'1.WYMAGANIA OGÓLNE'!G22</f>
        <v>0</v>
      </c>
      <c r="D31" s="384" t="s">
        <v>3455</v>
      </c>
      <c r="E31" s="331"/>
    </row>
    <row r="32" spans="1:5" x14ac:dyDescent="0.25">
      <c r="A32" s="244" t="s">
        <v>2193</v>
      </c>
      <c r="B32" s="240" t="s">
        <v>3442</v>
      </c>
      <c r="C32" s="236">
        <f>'12.WODA'!G531</f>
        <v>0</v>
      </c>
      <c r="D32" s="384" t="s">
        <v>3445</v>
      </c>
      <c r="E32" s="331"/>
    </row>
    <row r="33" spans="1:5" x14ac:dyDescent="0.25">
      <c r="A33" s="244" t="s">
        <v>2195</v>
      </c>
      <c r="B33" s="240" t="s">
        <v>2196</v>
      </c>
      <c r="C33" s="236">
        <f>'13.KANALIZACJA'!G203</f>
        <v>0</v>
      </c>
      <c r="D33" s="384" t="s">
        <v>3446</v>
      </c>
      <c r="E33" s="33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C832F-FC30-4BB1-8C45-0BB318A69283}">
  <dimension ref="A2:K86"/>
  <sheetViews>
    <sheetView topLeftCell="A18"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81.7109375" style="3" customWidth="1"/>
    <col min="4" max="4" width="7.85546875" style="265" customWidth="1"/>
    <col min="5" max="5" width="12.28515625" style="39" customWidth="1"/>
    <col min="6" max="6" width="11.42578125" style="86" bestFit="1" customWidth="1"/>
    <col min="7" max="7" width="16.28515625" style="86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175" t="s">
        <v>1</v>
      </c>
      <c r="C2" s="2" t="s">
        <v>688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  <c r="K4" s="173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x14ac:dyDescent="0.25">
      <c r="A6" s="68" t="s">
        <v>404</v>
      </c>
      <c r="B6" s="68"/>
      <c r="C6" s="69" t="s">
        <v>550</v>
      </c>
      <c r="D6" s="68"/>
      <c r="E6" s="68"/>
      <c r="F6" s="83"/>
      <c r="G6" s="74"/>
    </row>
    <row r="7" spans="1:11" ht="47.25" x14ac:dyDescent="0.25">
      <c r="A7" s="53" t="s">
        <v>689</v>
      </c>
      <c r="B7" s="54" t="s">
        <v>690</v>
      </c>
      <c r="C7" s="99" t="s">
        <v>2843</v>
      </c>
      <c r="D7" s="264" t="s">
        <v>250</v>
      </c>
      <c r="E7" s="101">
        <v>8</v>
      </c>
      <c r="F7" s="76"/>
      <c r="G7" s="76">
        <f t="shared" ref="G7:G21" si="0">ROUND(E7*F7,2)</f>
        <v>0</v>
      </c>
      <c r="K7" s="173"/>
    </row>
    <row r="8" spans="1:11" ht="47.25" x14ac:dyDescent="0.25">
      <c r="A8" s="53" t="s">
        <v>691</v>
      </c>
      <c r="B8" s="54" t="s">
        <v>690</v>
      </c>
      <c r="C8" s="99" t="s">
        <v>2844</v>
      </c>
      <c r="D8" s="264" t="s">
        <v>250</v>
      </c>
      <c r="E8" s="101">
        <v>4</v>
      </c>
      <c r="F8" s="76"/>
      <c r="G8" s="76">
        <f t="shared" si="0"/>
        <v>0</v>
      </c>
      <c r="K8" s="173"/>
    </row>
    <row r="9" spans="1:11" ht="47.25" x14ac:dyDescent="0.25">
      <c r="A9" s="53" t="s">
        <v>692</v>
      </c>
      <c r="B9" s="54" t="s">
        <v>690</v>
      </c>
      <c r="C9" s="99" t="s">
        <v>2845</v>
      </c>
      <c r="D9" s="264" t="s">
        <v>250</v>
      </c>
      <c r="E9" s="101">
        <v>3</v>
      </c>
      <c r="F9" s="76"/>
      <c r="G9" s="76">
        <f t="shared" si="0"/>
        <v>0</v>
      </c>
      <c r="K9" s="173"/>
    </row>
    <row r="10" spans="1:11" ht="47.25" x14ac:dyDescent="0.25">
      <c r="A10" s="53" t="s">
        <v>693</v>
      </c>
      <c r="B10" s="54" t="s">
        <v>690</v>
      </c>
      <c r="C10" s="99" t="s">
        <v>2846</v>
      </c>
      <c r="D10" s="264" t="s">
        <v>250</v>
      </c>
      <c r="E10" s="101">
        <v>6</v>
      </c>
      <c r="F10" s="76"/>
      <c r="G10" s="76">
        <f t="shared" si="0"/>
        <v>0</v>
      </c>
      <c r="K10" s="173"/>
    </row>
    <row r="11" spans="1:11" ht="47.25" x14ac:dyDescent="0.25">
      <c r="A11" s="53" t="s">
        <v>694</v>
      </c>
      <c r="B11" s="54" t="s">
        <v>690</v>
      </c>
      <c r="C11" s="99" t="s">
        <v>2847</v>
      </c>
      <c r="D11" s="264" t="s">
        <v>250</v>
      </c>
      <c r="E11" s="101">
        <v>1</v>
      </c>
      <c r="F11" s="76"/>
      <c r="G11" s="76">
        <f t="shared" si="0"/>
        <v>0</v>
      </c>
      <c r="K11" s="173"/>
    </row>
    <row r="12" spans="1:11" ht="47.25" x14ac:dyDescent="0.25">
      <c r="A12" s="53" t="s">
        <v>695</v>
      </c>
      <c r="B12" s="54" t="s">
        <v>690</v>
      </c>
      <c r="C12" s="99" t="s">
        <v>2848</v>
      </c>
      <c r="D12" s="264" t="s">
        <v>250</v>
      </c>
      <c r="E12" s="101">
        <v>26</v>
      </c>
      <c r="F12" s="76"/>
      <c r="G12" s="76">
        <f t="shared" si="0"/>
        <v>0</v>
      </c>
      <c r="K12" s="173"/>
    </row>
    <row r="13" spans="1:11" ht="47.25" x14ac:dyDescent="0.25">
      <c r="A13" s="53" t="s">
        <v>696</v>
      </c>
      <c r="B13" s="54" t="s">
        <v>690</v>
      </c>
      <c r="C13" s="99" t="s">
        <v>2849</v>
      </c>
      <c r="D13" s="264" t="s">
        <v>250</v>
      </c>
      <c r="E13" s="101">
        <v>10</v>
      </c>
      <c r="F13" s="76"/>
      <c r="G13" s="76">
        <f t="shared" si="0"/>
        <v>0</v>
      </c>
      <c r="K13" s="173"/>
    </row>
    <row r="14" spans="1:11" ht="47.25" x14ac:dyDescent="0.25">
      <c r="A14" s="53" t="s">
        <v>697</v>
      </c>
      <c r="B14" s="54" t="s">
        <v>690</v>
      </c>
      <c r="C14" s="99" t="s">
        <v>2850</v>
      </c>
      <c r="D14" s="264" t="s">
        <v>250</v>
      </c>
      <c r="E14" s="101">
        <v>4</v>
      </c>
      <c r="F14" s="76"/>
      <c r="G14" s="76">
        <f t="shared" si="0"/>
        <v>0</v>
      </c>
      <c r="K14" s="173"/>
    </row>
    <row r="15" spans="1:11" ht="47.25" x14ac:dyDescent="0.25">
      <c r="A15" s="53" t="s">
        <v>698</v>
      </c>
      <c r="B15" s="54" t="s">
        <v>690</v>
      </c>
      <c r="C15" s="99" t="s">
        <v>2851</v>
      </c>
      <c r="D15" s="264" t="s">
        <v>250</v>
      </c>
      <c r="E15" s="101">
        <v>2</v>
      </c>
      <c r="F15" s="76"/>
      <c r="G15" s="76">
        <f t="shared" si="0"/>
        <v>0</v>
      </c>
      <c r="K15" s="173"/>
    </row>
    <row r="16" spans="1:11" ht="47.25" x14ac:dyDescent="0.25">
      <c r="A16" s="53" t="s">
        <v>699</v>
      </c>
      <c r="B16" s="54" t="s">
        <v>690</v>
      </c>
      <c r="C16" s="99" t="s">
        <v>2852</v>
      </c>
      <c r="D16" s="264" t="s">
        <v>29</v>
      </c>
      <c r="E16" s="101">
        <v>11</v>
      </c>
      <c r="F16" s="76"/>
      <c r="G16" s="76">
        <f t="shared" si="0"/>
        <v>0</v>
      </c>
      <c r="K16" s="173"/>
    </row>
    <row r="17" spans="1:11" ht="47.25" x14ac:dyDescent="0.25">
      <c r="A17" s="53" t="s">
        <v>700</v>
      </c>
      <c r="B17" s="54" t="s">
        <v>690</v>
      </c>
      <c r="C17" s="99" t="s">
        <v>2853</v>
      </c>
      <c r="D17" s="264" t="s">
        <v>29</v>
      </c>
      <c r="E17" s="101">
        <v>6</v>
      </c>
      <c r="F17" s="76"/>
      <c r="G17" s="76">
        <f t="shared" si="0"/>
        <v>0</v>
      </c>
      <c r="K17" s="173"/>
    </row>
    <row r="18" spans="1:11" ht="47.25" x14ac:dyDescent="0.25">
      <c r="A18" s="53" t="s">
        <v>701</v>
      </c>
      <c r="B18" s="54" t="s">
        <v>690</v>
      </c>
      <c r="C18" s="99" t="s">
        <v>2854</v>
      </c>
      <c r="D18" s="264" t="s">
        <v>250</v>
      </c>
      <c r="E18" s="101">
        <v>1</v>
      </c>
      <c r="F18" s="76"/>
      <c r="G18" s="76">
        <f t="shared" si="0"/>
        <v>0</v>
      </c>
      <c r="K18" s="173"/>
    </row>
    <row r="19" spans="1:11" ht="63" x14ac:dyDescent="0.25">
      <c r="A19" s="53" t="s">
        <v>702</v>
      </c>
      <c r="B19" s="54" t="s">
        <v>690</v>
      </c>
      <c r="C19" s="99" t="s">
        <v>2855</v>
      </c>
      <c r="D19" s="264" t="s">
        <v>39</v>
      </c>
      <c r="E19" s="101">
        <v>1140</v>
      </c>
      <c r="F19" s="76"/>
      <c r="G19" s="76">
        <f t="shared" si="0"/>
        <v>0</v>
      </c>
      <c r="K19" s="173"/>
    </row>
    <row r="20" spans="1:11" ht="63" x14ac:dyDescent="0.25">
      <c r="A20" s="53" t="s">
        <v>703</v>
      </c>
      <c r="B20" s="54" t="s">
        <v>690</v>
      </c>
      <c r="C20" s="99" t="s">
        <v>2856</v>
      </c>
      <c r="D20" s="264" t="s">
        <v>39</v>
      </c>
      <c r="E20" s="101">
        <v>80</v>
      </c>
      <c r="F20" s="76"/>
      <c r="G20" s="76">
        <f t="shared" si="0"/>
        <v>0</v>
      </c>
      <c r="K20" s="173"/>
    </row>
    <row r="21" spans="1:11" ht="63" x14ac:dyDescent="0.25">
      <c r="A21" s="53" t="s">
        <v>704</v>
      </c>
      <c r="B21" s="54" t="s">
        <v>690</v>
      </c>
      <c r="C21" s="99" t="s">
        <v>2857</v>
      </c>
      <c r="D21" s="264" t="s">
        <v>39</v>
      </c>
      <c r="E21" s="101">
        <v>70</v>
      </c>
      <c r="F21" s="76"/>
      <c r="G21" s="76">
        <f t="shared" si="0"/>
        <v>0</v>
      </c>
      <c r="K21" s="173"/>
    </row>
    <row r="22" spans="1:11" x14ac:dyDescent="0.25">
      <c r="A22" s="27"/>
      <c r="B22" s="14"/>
      <c r="C22" s="102" t="s">
        <v>557</v>
      </c>
      <c r="D22" s="14" t="s">
        <v>397</v>
      </c>
      <c r="E22" s="80" t="s">
        <v>397</v>
      </c>
      <c r="F22" s="87" t="s">
        <v>397</v>
      </c>
      <c r="G22" s="87">
        <f>SUM(G7:G21)</f>
        <v>0</v>
      </c>
    </row>
    <row r="23" spans="1:11" x14ac:dyDescent="0.25">
      <c r="A23" s="68">
        <v>2</v>
      </c>
      <c r="B23" s="68"/>
      <c r="C23" s="69" t="s">
        <v>558</v>
      </c>
      <c r="D23" s="68"/>
      <c r="E23" s="83"/>
      <c r="F23" s="74"/>
      <c r="G23" s="74"/>
    </row>
    <row r="24" spans="1:11" ht="47.25" x14ac:dyDescent="0.25">
      <c r="A24" s="53" t="s">
        <v>705</v>
      </c>
      <c r="B24" s="54" t="s">
        <v>690</v>
      </c>
      <c r="C24" s="99" t="s">
        <v>706</v>
      </c>
      <c r="D24" s="264" t="s">
        <v>250</v>
      </c>
      <c r="E24" s="101">
        <v>1</v>
      </c>
      <c r="F24" s="76"/>
      <c r="G24" s="76">
        <f t="shared" ref="G24:G49" si="1">ROUND(E24*F24,2)</f>
        <v>0</v>
      </c>
    </row>
    <row r="25" spans="1:11" x14ac:dyDescent="0.25">
      <c r="A25" s="53" t="s">
        <v>707</v>
      </c>
      <c r="B25" s="54" t="s">
        <v>690</v>
      </c>
      <c r="C25" s="99" t="s">
        <v>708</v>
      </c>
      <c r="D25" s="264" t="s">
        <v>250</v>
      </c>
      <c r="E25" s="101">
        <v>1</v>
      </c>
      <c r="F25" s="76"/>
      <c r="G25" s="76">
        <f t="shared" si="1"/>
        <v>0</v>
      </c>
    </row>
    <row r="26" spans="1:11" x14ac:dyDescent="0.25">
      <c r="A26" s="53" t="s">
        <v>709</v>
      </c>
      <c r="B26" s="54" t="s">
        <v>690</v>
      </c>
      <c r="C26" s="99" t="s">
        <v>710</v>
      </c>
      <c r="D26" s="264" t="s">
        <v>250</v>
      </c>
      <c r="E26" s="101">
        <v>18</v>
      </c>
      <c r="F26" s="76"/>
      <c r="G26" s="76">
        <f t="shared" si="1"/>
        <v>0</v>
      </c>
    </row>
    <row r="27" spans="1:11" x14ac:dyDescent="0.25">
      <c r="A27" s="53" t="s">
        <v>711</v>
      </c>
      <c r="B27" s="54" t="s">
        <v>690</v>
      </c>
      <c r="C27" s="99" t="s">
        <v>712</v>
      </c>
      <c r="D27" s="264" t="s">
        <v>250</v>
      </c>
      <c r="E27" s="101">
        <v>1</v>
      </c>
      <c r="F27" s="76"/>
      <c r="G27" s="76">
        <f t="shared" si="1"/>
        <v>0</v>
      </c>
    </row>
    <row r="28" spans="1:11" x14ac:dyDescent="0.25">
      <c r="A28" s="53" t="s">
        <v>713</v>
      </c>
      <c r="B28" s="54" t="s">
        <v>690</v>
      </c>
      <c r="C28" s="99" t="s">
        <v>714</v>
      </c>
      <c r="D28" s="264" t="s">
        <v>250</v>
      </c>
      <c r="E28" s="101">
        <v>17</v>
      </c>
      <c r="F28" s="76"/>
      <c r="G28" s="76">
        <f t="shared" si="1"/>
        <v>0</v>
      </c>
    </row>
    <row r="29" spans="1:11" ht="31.5" x14ac:dyDescent="0.25">
      <c r="A29" s="53" t="s">
        <v>715</v>
      </c>
      <c r="B29" s="54" t="s">
        <v>690</v>
      </c>
      <c r="C29" s="99" t="s">
        <v>716</v>
      </c>
      <c r="D29" s="264" t="s">
        <v>250</v>
      </c>
      <c r="E29" s="101">
        <v>1</v>
      </c>
      <c r="F29" s="76"/>
      <c r="G29" s="76">
        <f t="shared" si="1"/>
        <v>0</v>
      </c>
    </row>
    <row r="30" spans="1:11" ht="31.5" x14ac:dyDescent="0.25">
      <c r="A30" s="53" t="s">
        <v>717</v>
      </c>
      <c r="B30" s="54" t="s">
        <v>690</v>
      </c>
      <c r="C30" s="99" t="s">
        <v>718</v>
      </c>
      <c r="D30" s="264" t="s">
        <v>250</v>
      </c>
      <c r="E30" s="101">
        <v>1</v>
      </c>
      <c r="F30" s="76"/>
      <c r="G30" s="76">
        <f t="shared" si="1"/>
        <v>0</v>
      </c>
    </row>
    <row r="31" spans="1:11" ht="31.5" x14ac:dyDescent="0.25">
      <c r="A31" s="53" t="s">
        <v>719</v>
      </c>
      <c r="B31" s="54" t="s">
        <v>690</v>
      </c>
      <c r="C31" s="99" t="s">
        <v>720</v>
      </c>
      <c r="D31" s="264" t="s">
        <v>250</v>
      </c>
      <c r="E31" s="101">
        <v>1</v>
      </c>
      <c r="F31" s="76"/>
      <c r="G31" s="76">
        <f t="shared" si="1"/>
        <v>0</v>
      </c>
    </row>
    <row r="32" spans="1:11" ht="31.5" x14ac:dyDescent="0.25">
      <c r="A32" s="53" t="s">
        <v>721</v>
      </c>
      <c r="B32" s="54" t="s">
        <v>690</v>
      </c>
      <c r="C32" s="99" t="s">
        <v>722</v>
      </c>
      <c r="D32" s="264" t="s">
        <v>250</v>
      </c>
      <c r="E32" s="101">
        <v>1</v>
      </c>
      <c r="F32" s="76"/>
      <c r="G32" s="76">
        <f t="shared" si="1"/>
        <v>0</v>
      </c>
    </row>
    <row r="33" spans="1:11" ht="31.5" x14ac:dyDescent="0.25">
      <c r="A33" s="53" t="s">
        <v>723</v>
      </c>
      <c r="B33" s="54" t="s">
        <v>690</v>
      </c>
      <c r="C33" s="99" t="s">
        <v>724</v>
      </c>
      <c r="D33" s="264" t="s">
        <v>250</v>
      </c>
      <c r="E33" s="101">
        <v>1</v>
      </c>
      <c r="F33" s="76"/>
      <c r="G33" s="76">
        <f t="shared" si="1"/>
        <v>0</v>
      </c>
    </row>
    <row r="34" spans="1:11" ht="31.5" x14ac:dyDescent="0.25">
      <c r="A34" s="53" t="s">
        <v>725</v>
      </c>
      <c r="B34" s="54" t="s">
        <v>690</v>
      </c>
      <c r="C34" s="99" t="s">
        <v>726</v>
      </c>
      <c r="D34" s="264" t="s">
        <v>250</v>
      </c>
      <c r="E34" s="101">
        <v>1</v>
      </c>
      <c r="F34" s="76"/>
      <c r="G34" s="76">
        <f t="shared" si="1"/>
        <v>0</v>
      </c>
    </row>
    <row r="35" spans="1:11" ht="31.5" x14ac:dyDescent="0.25">
      <c r="A35" s="53" t="s">
        <v>727</v>
      </c>
      <c r="B35" s="54" t="s">
        <v>690</v>
      </c>
      <c r="C35" s="99" t="s">
        <v>728</v>
      </c>
      <c r="D35" s="264" t="s">
        <v>250</v>
      </c>
      <c r="E35" s="101">
        <v>2</v>
      </c>
      <c r="F35" s="76"/>
      <c r="G35" s="76">
        <f t="shared" si="1"/>
        <v>0</v>
      </c>
    </row>
    <row r="36" spans="1:11" ht="31.5" x14ac:dyDescent="0.25">
      <c r="A36" s="53" t="s">
        <v>729</v>
      </c>
      <c r="B36" s="54" t="s">
        <v>690</v>
      </c>
      <c r="C36" s="99" t="s">
        <v>730</v>
      </c>
      <c r="D36" s="264" t="s">
        <v>250</v>
      </c>
      <c r="E36" s="101">
        <v>1</v>
      </c>
      <c r="F36" s="76"/>
      <c r="G36" s="76">
        <f t="shared" si="1"/>
        <v>0</v>
      </c>
    </row>
    <row r="37" spans="1:11" ht="31.5" x14ac:dyDescent="0.25">
      <c r="A37" s="53" t="s">
        <v>731</v>
      </c>
      <c r="B37" s="54" t="s">
        <v>690</v>
      </c>
      <c r="C37" s="99" t="s">
        <v>732</v>
      </c>
      <c r="D37" s="264" t="s">
        <v>250</v>
      </c>
      <c r="E37" s="101">
        <v>1</v>
      </c>
      <c r="F37" s="76"/>
      <c r="G37" s="76">
        <f t="shared" si="1"/>
        <v>0</v>
      </c>
    </row>
    <row r="38" spans="1:11" ht="31.5" x14ac:dyDescent="0.25">
      <c r="A38" s="53" t="s">
        <v>733</v>
      </c>
      <c r="B38" s="54" t="s">
        <v>690</v>
      </c>
      <c r="C38" s="99" t="s">
        <v>734</v>
      </c>
      <c r="D38" s="264" t="s">
        <v>250</v>
      </c>
      <c r="E38" s="101">
        <v>25</v>
      </c>
      <c r="F38" s="76"/>
      <c r="G38" s="76">
        <f t="shared" si="1"/>
        <v>0</v>
      </c>
    </row>
    <row r="39" spans="1:11" ht="31.5" x14ac:dyDescent="0.25">
      <c r="A39" s="53" t="s">
        <v>735</v>
      </c>
      <c r="B39" s="54" t="s">
        <v>690</v>
      </c>
      <c r="C39" s="99" t="s">
        <v>736</v>
      </c>
      <c r="D39" s="264" t="s">
        <v>250</v>
      </c>
      <c r="E39" s="101">
        <v>10</v>
      </c>
      <c r="F39" s="76"/>
      <c r="G39" s="76">
        <f t="shared" si="1"/>
        <v>0</v>
      </c>
    </row>
    <row r="40" spans="1:11" ht="47.25" x14ac:dyDescent="0.25">
      <c r="A40" s="53" t="s">
        <v>737</v>
      </c>
      <c r="B40" s="54" t="s">
        <v>690</v>
      </c>
      <c r="C40" s="99" t="s">
        <v>2858</v>
      </c>
      <c r="D40" s="264" t="s">
        <v>250</v>
      </c>
      <c r="E40" s="101">
        <v>4</v>
      </c>
      <c r="F40" s="76"/>
      <c r="G40" s="76">
        <f t="shared" si="1"/>
        <v>0</v>
      </c>
    </row>
    <row r="41" spans="1:11" ht="47.25" x14ac:dyDescent="0.25">
      <c r="A41" s="53" t="s">
        <v>738</v>
      </c>
      <c r="B41" s="54" t="s">
        <v>690</v>
      </c>
      <c r="C41" s="99" t="s">
        <v>2859</v>
      </c>
      <c r="D41" s="264" t="s">
        <v>250</v>
      </c>
      <c r="E41" s="101">
        <v>12</v>
      </c>
      <c r="F41" s="76"/>
      <c r="G41" s="76">
        <f t="shared" si="1"/>
        <v>0</v>
      </c>
    </row>
    <row r="42" spans="1:11" ht="31.5" x14ac:dyDescent="0.25">
      <c r="A42" s="53" t="s">
        <v>739</v>
      </c>
      <c r="B42" s="54" t="s">
        <v>690</v>
      </c>
      <c r="C42" s="99" t="s">
        <v>740</v>
      </c>
      <c r="D42" s="264" t="s">
        <v>250</v>
      </c>
      <c r="E42" s="101">
        <v>3</v>
      </c>
      <c r="F42" s="76"/>
      <c r="G42" s="76">
        <f t="shared" si="1"/>
        <v>0</v>
      </c>
    </row>
    <row r="43" spans="1:11" ht="31.5" x14ac:dyDescent="0.25">
      <c r="A43" s="53" t="s">
        <v>741</v>
      </c>
      <c r="B43" s="54" t="s">
        <v>690</v>
      </c>
      <c r="C43" s="99" t="s">
        <v>742</v>
      </c>
      <c r="D43" s="264" t="s">
        <v>250</v>
      </c>
      <c r="E43" s="101">
        <v>29</v>
      </c>
      <c r="F43" s="76"/>
      <c r="G43" s="76">
        <f t="shared" si="1"/>
        <v>0</v>
      </c>
    </row>
    <row r="44" spans="1:11" ht="31.5" x14ac:dyDescent="0.25">
      <c r="A44" s="53" t="s">
        <v>743</v>
      </c>
      <c r="B44" s="54" t="s">
        <v>690</v>
      </c>
      <c r="C44" s="99" t="s">
        <v>744</v>
      </c>
      <c r="D44" s="264" t="s">
        <v>250</v>
      </c>
      <c r="E44" s="101">
        <v>10</v>
      </c>
      <c r="F44" s="76"/>
      <c r="G44" s="76">
        <f t="shared" si="1"/>
        <v>0</v>
      </c>
    </row>
    <row r="45" spans="1:11" ht="31.5" x14ac:dyDescent="0.25">
      <c r="A45" s="53" t="s">
        <v>745</v>
      </c>
      <c r="B45" s="54" t="s">
        <v>690</v>
      </c>
      <c r="C45" s="99" t="s">
        <v>746</v>
      </c>
      <c r="D45" s="264" t="s">
        <v>250</v>
      </c>
      <c r="E45" s="101">
        <v>23</v>
      </c>
      <c r="F45" s="76"/>
      <c r="G45" s="76">
        <f t="shared" si="1"/>
        <v>0</v>
      </c>
      <c r="K45" s="173"/>
    </row>
    <row r="46" spans="1:11" ht="31.5" x14ac:dyDescent="0.25">
      <c r="A46" s="53" t="s">
        <v>747</v>
      </c>
      <c r="B46" s="54" t="s">
        <v>690</v>
      </c>
      <c r="C46" s="99" t="s">
        <v>748</v>
      </c>
      <c r="D46" s="264" t="s">
        <v>250</v>
      </c>
      <c r="E46" s="101">
        <v>2</v>
      </c>
      <c r="F46" s="76"/>
      <c r="G46" s="76">
        <f t="shared" si="1"/>
        <v>0</v>
      </c>
      <c r="K46" s="173"/>
    </row>
    <row r="47" spans="1:11" x14ac:dyDescent="0.25">
      <c r="A47" s="53" t="s">
        <v>749</v>
      </c>
      <c r="B47" s="54" t="s">
        <v>690</v>
      </c>
      <c r="C47" s="99" t="s">
        <v>750</v>
      </c>
      <c r="D47" s="264" t="s">
        <v>250</v>
      </c>
      <c r="E47" s="101">
        <v>19</v>
      </c>
      <c r="F47" s="76"/>
      <c r="G47" s="76">
        <f t="shared" si="1"/>
        <v>0</v>
      </c>
      <c r="K47" s="173"/>
    </row>
    <row r="48" spans="1:11" x14ac:dyDescent="0.25">
      <c r="A48" s="53" t="s">
        <v>751</v>
      </c>
      <c r="B48" s="54" t="s">
        <v>690</v>
      </c>
      <c r="C48" s="99" t="s">
        <v>752</v>
      </c>
      <c r="D48" s="264" t="s">
        <v>250</v>
      </c>
      <c r="E48" s="101">
        <v>20</v>
      </c>
      <c r="F48" s="76"/>
      <c r="G48" s="76">
        <f t="shared" si="1"/>
        <v>0</v>
      </c>
    </row>
    <row r="49" spans="1:11" ht="31.5" x14ac:dyDescent="0.25">
      <c r="A49" s="53" t="s">
        <v>753</v>
      </c>
      <c r="B49" s="54" t="s">
        <v>690</v>
      </c>
      <c r="C49" s="99" t="s">
        <v>754</v>
      </c>
      <c r="D49" s="264" t="s">
        <v>755</v>
      </c>
      <c r="E49" s="101">
        <v>19</v>
      </c>
      <c r="F49" s="76"/>
      <c r="G49" s="76">
        <f t="shared" si="1"/>
        <v>0</v>
      </c>
      <c r="K49" s="173"/>
    </row>
    <row r="50" spans="1:11" ht="31.5" x14ac:dyDescent="0.25">
      <c r="A50" s="53" t="s">
        <v>756</v>
      </c>
      <c r="B50" s="54" t="s">
        <v>690</v>
      </c>
      <c r="C50" s="99" t="s">
        <v>757</v>
      </c>
      <c r="D50" s="264" t="s">
        <v>755</v>
      </c>
      <c r="E50" s="101">
        <v>8</v>
      </c>
      <c r="F50" s="76"/>
      <c r="G50" s="76">
        <f t="shared" ref="G50:G79" si="2">ROUND(E50*F50,2)</f>
        <v>0</v>
      </c>
      <c r="K50" s="173"/>
    </row>
    <row r="51" spans="1:11" x14ac:dyDescent="0.25">
      <c r="A51" s="53" t="s">
        <v>758</v>
      </c>
      <c r="B51" s="54" t="s">
        <v>690</v>
      </c>
      <c r="C51" s="99" t="s">
        <v>759</v>
      </c>
      <c r="D51" s="264" t="s">
        <v>250</v>
      </c>
      <c r="E51" s="101">
        <v>8</v>
      </c>
      <c r="F51" s="76"/>
      <c r="G51" s="76">
        <f t="shared" si="2"/>
        <v>0</v>
      </c>
      <c r="K51" s="173"/>
    </row>
    <row r="52" spans="1:11" ht="31.5" x14ac:dyDescent="0.25">
      <c r="A52" s="53" t="s">
        <v>760</v>
      </c>
      <c r="B52" s="54" t="s">
        <v>690</v>
      </c>
      <c r="C52" s="99" t="s">
        <v>761</v>
      </c>
      <c r="D52" s="264" t="s">
        <v>250</v>
      </c>
      <c r="E52" s="101">
        <v>4</v>
      </c>
      <c r="F52" s="76"/>
      <c r="G52" s="76">
        <f t="shared" si="2"/>
        <v>0</v>
      </c>
      <c r="K52" s="173"/>
    </row>
    <row r="53" spans="1:11" ht="31.5" x14ac:dyDescent="0.25">
      <c r="A53" s="53" t="s">
        <v>762</v>
      </c>
      <c r="B53" s="54" t="s">
        <v>690</v>
      </c>
      <c r="C53" s="99" t="s">
        <v>763</v>
      </c>
      <c r="D53" s="264" t="s">
        <v>39</v>
      </c>
      <c r="E53" s="101">
        <v>8316</v>
      </c>
      <c r="F53" s="76"/>
      <c r="G53" s="76">
        <f t="shared" si="2"/>
        <v>0</v>
      </c>
    </row>
    <row r="54" spans="1:11" ht="31.5" x14ac:dyDescent="0.25">
      <c r="A54" s="53" t="s">
        <v>764</v>
      </c>
      <c r="B54" s="54" t="s">
        <v>690</v>
      </c>
      <c r="C54" s="99" t="s">
        <v>765</v>
      </c>
      <c r="D54" s="264" t="s">
        <v>39</v>
      </c>
      <c r="E54" s="101">
        <v>215</v>
      </c>
      <c r="F54" s="76"/>
      <c r="G54" s="76">
        <f t="shared" si="2"/>
        <v>0</v>
      </c>
    </row>
    <row r="55" spans="1:11" ht="31.5" x14ac:dyDescent="0.25">
      <c r="A55" s="53" t="s">
        <v>766</v>
      </c>
      <c r="B55" s="54" t="s">
        <v>690</v>
      </c>
      <c r="C55" s="99" t="s">
        <v>767</v>
      </c>
      <c r="D55" s="264" t="s">
        <v>39</v>
      </c>
      <c r="E55" s="101">
        <v>835</v>
      </c>
      <c r="F55" s="76"/>
      <c r="G55" s="76">
        <f t="shared" si="2"/>
        <v>0</v>
      </c>
    </row>
    <row r="56" spans="1:11" ht="31.5" x14ac:dyDescent="0.25">
      <c r="A56" s="53" t="s">
        <v>768</v>
      </c>
      <c r="B56" s="54" t="s">
        <v>690</v>
      </c>
      <c r="C56" s="99" t="s">
        <v>769</v>
      </c>
      <c r="D56" s="264" t="s">
        <v>39</v>
      </c>
      <c r="E56" s="101">
        <v>920</v>
      </c>
      <c r="F56" s="76"/>
      <c r="G56" s="76">
        <f t="shared" si="2"/>
        <v>0</v>
      </c>
    </row>
    <row r="57" spans="1:11" ht="31.5" x14ac:dyDescent="0.25">
      <c r="A57" s="53" t="s">
        <v>770</v>
      </c>
      <c r="B57" s="54" t="s">
        <v>690</v>
      </c>
      <c r="C57" s="99" t="s">
        <v>771</v>
      </c>
      <c r="D57" s="264" t="s">
        <v>39</v>
      </c>
      <c r="E57" s="101">
        <v>2370</v>
      </c>
      <c r="F57" s="76"/>
      <c r="G57" s="76">
        <f t="shared" si="2"/>
        <v>0</v>
      </c>
    </row>
    <row r="58" spans="1:11" ht="31.5" x14ac:dyDescent="0.25">
      <c r="A58" s="53" t="s">
        <v>772</v>
      </c>
      <c r="B58" s="54" t="s">
        <v>690</v>
      </c>
      <c r="C58" s="99" t="s">
        <v>773</v>
      </c>
      <c r="D58" s="264" t="s">
        <v>39</v>
      </c>
      <c r="E58" s="101">
        <v>1785</v>
      </c>
      <c r="F58" s="76"/>
      <c r="G58" s="76">
        <f t="shared" si="2"/>
        <v>0</v>
      </c>
    </row>
    <row r="59" spans="1:11" ht="31.5" x14ac:dyDescent="0.25">
      <c r="A59" s="53" t="s">
        <v>774</v>
      </c>
      <c r="B59" s="54" t="s">
        <v>690</v>
      </c>
      <c r="C59" s="99" t="s">
        <v>775</v>
      </c>
      <c r="D59" s="264" t="s">
        <v>39</v>
      </c>
      <c r="E59" s="101">
        <v>3210</v>
      </c>
      <c r="F59" s="76"/>
      <c r="G59" s="76">
        <f t="shared" si="2"/>
        <v>0</v>
      </c>
    </row>
    <row r="60" spans="1:11" ht="31.5" x14ac:dyDescent="0.25">
      <c r="A60" s="53" t="s">
        <v>776</v>
      </c>
      <c r="B60" s="54" t="s">
        <v>690</v>
      </c>
      <c r="C60" s="99" t="s">
        <v>777</v>
      </c>
      <c r="D60" s="264" t="s">
        <v>39</v>
      </c>
      <c r="E60" s="101">
        <v>770</v>
      </c>
      <c r="F60" s="76"/>
      <c r="G60" s="76">
        <f t="shared" si="2"/>
        <v>0</v>
      </c>
    </row>
    <row r="61" spans="1:11" ht="31.5" x14ac:dyDescent="0.25">
      <c r="A61" s="53" t="s">
        <v>778</v>
      </c>
      <c r="B61" s="54" t="s">
        <v>690</v>
      </c>
      <c r="C61" s="99" t="s">
        <v>779</v>
      </c>
      <c r="D61" s="264" t="s">
        <v>39</v>
      </c>
      <c r="E61" s="101">
        <v>4215</v>
      </c>
      <c r="F61" s="76"/>
      <c r="G61" s="76">
        <f t="shared" si="2"/>
        <v>0</v>
      </c>
    </row>
    <row r="62" spans="1:11" ht="31.5" x14ac:dyDescent="0.25">
      <c r="A62" s="53" t="s">
        <v>780</v>
      </c>
      <c r="B62" s="54" t="s">
        <v>690</v>
      </c>
      <c r="C62" s="99" t="s">
        <v>781</v>
      </c>
      <c r="D62" s="264" t="s">
        <v>39</v>
      </c>
      <c r="E62" s="101">
        <v>1200</v>
      </c>
      <c r="F62" s="76"/>
      <c r="G62" s="76">
        <f t="shared" si="2"/>
        <v>0</v>
      </c>
    </row>
    <row r="63" spans="1:11" x14ac:dyDescent="0.25">
      <c r="A63" s="53" t="s">
        <v>782</v>
      </c>
      <c r="B63" s="54" t="s">
        <v>690</v>
      </c>
      <c r="C63" s="99" t="s">
        <v>783</v>
      </c>
      <c r="D63" s="264" t="s">
        <v>39</v>
      </c>
      <c r="E63" s="101">
        <v>620</v>
      </c>
      <c r="F63" s="76"/>
      <c r="G63" s="76">
        <f t="shared" si="2"/>
        <v>0</v>
      </c>
    </row>
    <row r="64" spans="1:11" x14ac:dyDescent="0.25">
      <c r="A64" s="53" t="s">
        <v>784</v>
      </c>
      <c r="B64" s="54" t="s">
        <v>690</v>
      </c>
      <c r="C64" s="99" t="s">
        <v>785</v>
      </c>
      <c r="D64" s="264" t="s">
        <v>250</v>
      </c>
      <c r="E64" s="101">
        <v>65</v>
      </c>
      <c r="F64" s="76"/>
      <c r="G64" s="76">
        <f t="shared" si="2"/>
        <v>0</v>
      </c>
      <c r="K64" s="173"/>
    </row>
    <row r="65" spans="1:11" x14ac:dyDescent="0.25">
      <c r="A65" s="53" t="s">
        <v>786</v>
      </c>
      <c r="B65" s="54" t="s">
        <v>690</v>
      </c>
      <c r="C65" s="99" t="s">
        <v>787</v>
      </c>
      <c r="D65" s="264" t="s">
        <v>250</v>
      </c>
      <c r="E65" s="101">
        <v>41</v>
      </c>
      <c r="F65" s="76"/>
      <c r="G65" s="76">
        <f t="shared" si="2"/>
        <v>0</v>
      </c>
      <c r="K65" s="173"/>
    </row>
    <row r="66" spans="1:11" x14ac:dyDescent="0.25">
      <c r="A66" s="53" t="s">
        <v>788</v>
      </c>
      <c r="B66" s="54" t="s">
        <v>690</v>
      </c>
      <c r="C66" s="99" t="s">
        <v>789</v>
      </c>
      <c r="D66" s="264" t="s">
        <v>250</v>
      </c>
      <c r="E66" s="101">
        <v>41</v>
      </c>
      <c r="F66" s="76"/>
      <c r="G66" s="76">
        <f t="shared" si="2"/>
        <v>0</v>
      </c>
      <c r="K66" s="173"/>
    </row>
    <row r="67" spans="1:11" ht="31.5" x14ac:dyDescent="0.25">
      <c r="A67" s="53" t="s">
        <v>790</v>
      </c>
      <c r="B67" s="54" t="s">
        <v>690</v>
      </c>
      <c r="C67" s="99" t="s">
        <v>791</v>
      </c>
      <c r="D67" s="264" t="s">
        <v>250</v>
      </c>
      <c r="E67" s="101">
        <v>4</v>
      </c>
      <c r="F67" s="76"/>
      <c r="G67" s="76">
        <f t="shared" si="2"/>
        <v>0</v>
      </c>
      <c r="K67" s="173"/>
    </row>
    <row r="68" spans="1:11" x14ac:dyDescent="0.25">
      <c r="A68" s="53" t="s">
        <v>792</v>
      </c>
      <c r="B68" s="54" t="s">
        <v>690</v>
      </c>
      <c r="C68" s="99" t="s">
        <v>793</v>
      </c>
      <c r="D68" s="264" t="s">
        <v>39</v>
      </c>
      <c r="E68" s="101">
        <v>421</v>
      </c>
      <c r="F68" s="76"/>
      <c r="G68" s="76">
        <f t="shared" si="2"/>
        <v>0</v>
      </c>
    </row>
    <row r="69" spans="1:11" ht="31.5" x14ac:dyDescent="0.25">
      <c r="A69" s="53" t="s">
        <v>794</v>
      </c>
      <c r="B69" s="54" t="s">
        <v>690</v>
      </c>
      <c r="C69" s="99" t="s">
        <v>795</v>
      </c>
      <c r="D69" s="264" t="s">
        <v>39</v>
      </c>
      <c r="E69" s="101">
        <v>191</v>
      </c>
      <c r="F69" s="76"/>
      <c r="G69" s="76">
        <f t="shared" si="2"/>
        <v>0</v>
      </c>
    </row>
    <row r="70" spans="1:11" ht="31.5" x14ac:dyDescent="0.25">
      <c r="A70" s="53" t="s">
        <v>796</v>
      </c>
      <c r="B70" s="54" t="s">
        <v>690</v>
      </c>
      <c r="C70" s="99" t="s">
        <v>797</v>
      </c>
      <c r="D70" s="264" t="s">
        <v>39</v>
      </c>
      <c r="E70" s="101">
        <v>263</v>
      </c>
      <c r="F70" s="76"/>
      <c r="G70" s="76">
        <f t="shared" si="2"/>
        <v>0</v>
      </c>
    </row>
    <row r="71" spans="1:11" ht="31.5" x14ac:dyDescent="0.25">
      <c r="A71" s="53" t="s">
        <v>798</v>
      </c>
      <c r="B71" s="54" t="s">
        <v>690</v>
      </c>
      <c r="C71" s="99" t="s">
        <v>799</v>
      </c>
      <c r="D71" s="264" t="s">
        <v>39</v>
      </c>
      <c r="E71" s="101">
        <v>41</v>
      </c>
      <c r="F71" s="76"/>
      <c r="G71" s="76">
        <f t="shared" si="2"/>
        <v>0</v>
      </c>
    </row>
    <row r="72" spans="1:11" ht="47.25" x14ac:dyDescent="0.25">
      <c r="A72" s="53" t="s">
        <v>800</v>
      </c>
      <c r="B72" s="54" t="s">
        <v>690</v>
      </c>
      <c r="C72" s="99" t="s">
        <v>2860</v>
      </c>
      <c r="D72" s="264" t="s">
        <v>39</v>
      </c>
      <c r="E72" s="101">
        <v>495</v>
      </c>
      <c r="F72" s="76"/>
      <c r="G72" s="76">
        <f t="shared" si="2"/>
        <v>0</v>
      </c>
      <c r="K72" s="173"/>
    </row>
    <row r="73" spans="1:11" x14ac:dyDescent="0.25">
      <c r="A73" s="53" t="s">
        <v>801</v>
      </c>
      <c r="B73" s="54" t="s">
        <v>690</v>
      </c>
      <c r="C73" s="99" t="s">
        <v>803</v>
      </c>
      <c r="D73" s="264" t="s">
        <v>39</v>
      </c>
      <c r="E73" s="101">
        <v>990</v>
      </c>
      <c r="F73" s="76"/>
      <c r="G73" s="76">
        <f t="shared" si="2"/>
        <v>0</v>
      </c>
      <c r="K73" s="173"/>
    </row>
    <row r="74" spans="1:11" ht="31.5" x14ac:dyDescent="0.25">
      <c r="A74" s="53" t="s">
        <v>804</v>
      </c>
      <c r="B74" s="54" t="s">
        <v>690</v>
      </c>
      <c r="C74" s="99" t="s">
        <v>805</v>
      </c>
      <c r="D74" s="264" t="s">
        <v>39</v>
      </c>
      <c r="E74" s="101">
        <v>495</v>
      </c>
      <c r="F74" s="76"/>
      <c r="G74" s="76">
        <f t="shared" si="2"/>
        <v>0</v>
      </c>
      <c r="K74" s="173"/>
    </row>
    <row r="75" spans="1:11" x14ac:dyDescent="0.25">
      <c r="A75" s="53" t="s">
        <v>806</v>
      </c>
      <c r="B75" s="54"/>
      <c r="C75" s="99" t="s">
        <v>807</v>
      </c>
      <c r="D75" s="264" t="s">
        <v>434</v>
      </c>
      <c r="E75" s="101">
        <v>45</v>
      </c>
      <c r="F75" s="76"/>
      <c r="G75" s="76">
        <f t="shared" si="2"/>
        <v>0</v>
      </c>
    </row>
    <row r="76" spans="1:11" ht="31.5" x14ac:dyDescent="0.25">
      <c r="A76" s="53" t="s">
        <v>808</v>
      </c>
      <c r="B76" s="54" t="s">
        <v>690</v>
      </c>
      <c r="C76" s="99" t="s">
        <v>809</v>
      </c>
      <c r="D76" s="264" t="s">
        <v>39</v>
      </c>
      <c r="E76" s="101">
        <v>80</v>
      </c>
      <c r="F76" s="76"/>
      <c r="G76" s="76">
        <f t="shared" si="2"/>
        <v>0</v>
      </c>
      <c r="K76" s="173"/>
    </row>
    <row r="77" spans="1:11" ht="31.5" x14ac:dyDescent="0.25">
      <c r="A77" s="53" t="s">
        <v>810</v>
      </c>
      <c r="B77" s="54" t="s">
        <v>690</v>
      </c>
      <c r="C77" s="99" t="s">
        <v>811</v>
      </c>
      <c r="D77" s="264" t="s">
        <v>39</v>
      </c>
      <c r="E77" s="101">
        <v>261</v>
      </c>
      <c r="F77" s="76"/>
      <c r="G77" s="76">
        <f t="shared" si="2"/>
        <v>0</v>
      </c>
      <c r="K77" s="173"/>
    </row>
    <row r="78" spans="1:11" ht="31.5" x14ac:dyDescent="0.25">
      <c r="A78" s="53" t="s">
        <v>812</v>
      </c>
      <c r="B78" s="54" t="s">
        <v>690</v>
      </c>
      <c r="C78" s="99" t="s">
        <v>813</v>
      </c>
      <c r="D78" s="264" t="s">
        <v>250</v>
      </c>
      <c r="E78" s="101">
        <v>12</v>
      </c>
      <c r="F78" s="76"/>
      <c r="G78" s="76">
        <f t="shared" si="2"/>
        <v>0</v>
      </c>
      <c r="K78" s="173"/>
    </row>
    <row r="79" spans="1:11" ht="31.5" x14ac:dyDescent="0.25">
      <c r="A79" s="53" t="s">
        <v>814</v>
      </c>
      <c r="B79" s="54" t="s">
        <v>690</v>
      </c>
      <c r="C79" s="99" t="s">
        <v>815</v>
      </c>
      <c r="D79" s="264" t="s">
        <v>39</v>
      </c>
      <c r="E79" s="101">
        <v>60</v>
      </c>
      <c r="F79" s="76"/>
      <c r="G79" s="76">
        <f t="shared" si="2"/>
        <v>0</v>
      </c>
    </row>
    <row r="80" spans="1:11" x14ac:dyDescent="0.25">
      <c r="A80" s="27"/>
      <c r="B80" s="14"/>
      <c r="C80" s="102" t="s">
        <v>557</v>
      </c>
      <c r="D80" s="14" t="s">
        <v>397</v>
      </c>
      <c r="E80" s="80" t="s">
        <v>397</v>
      </c>
      <c r="F80" s="87" t="s">
        <v>397</v>
      </c>
      <c r="G80" s="87">
        <f>SUM(G24:G79)</f>
        <v>0</v>
      </c>
    </row>
    <row r="81" spans="1:11" x14ac:dyDescent="0.25">
      <c r="A81" s="68">
        <v>3</v>
      </c>
      <c r="B81" s="68"/>
      <c r="C81" s="69" t="s">
        <v>816</v>
      </c>
      <c r="D81" s="68"/>
      <c r="E81" s="83"/>
      <c r="F81" s="74"/>
      <c r="G81" s="74"/>
    </row>
    <row r="82" spans="1:11" x14ac:dyDescent="0.25">
      <c r="A82" s="53" t="s">
        <v>817</v>
      </c>
      <c r="B82" s="54" t="s">
        <v>690</v>
      </c>
      <c r="C82" s="99" t="s">
        <v>818</v>
      </c>
      <c r="D82" s="264" t="s">
        <v>819</v>
      </c>
      <c r="E82" s="101" t="s">
        <v>820</v>
      </c>
      <c r="F82" s="76"/>
      <c r="G82" s="76">
        <f t="shared" ref="G82:G84" si="3">ROUND(E82*F82,2)</f>
        <v>0</v>
      </c>
      <c r="K82" s="173"/>
    </row>
    <row r="83" spans="1:11" x14ac:dyDescent="0.25">
      <c r="A83" s="53" t="s">
        <v>821</v>
      </c>
      <c r="B83" s="54" t="s">
        <v>690</v>
      </c>
      <c r="C83" s="99" t="s">
        <v>822</v>
      </c>
      <c r="D83" s="264" t="s">
        <v>819</v>
      </c>
      <c r="E83" s="101">
        <v>82</v>
      </c>
      <c r="F83" s="76"/>
      <c r="G83" s="76">
        <f t="shared" si="3"/>
        <v>0</v>
      </c>
      <c r="K83" s="173"/>
    </row>
    <row r="84" spans="1:11" ht="31.5" x14ac:dyDescent="0.25">
      <c r="A84" s="53" t="s">
        <v>823</v>
      </c>
      <c r="B84" s="54" t="s">
        <v>690</v>
      </c>
      <c r="C84" s="99" t="s">
        <v>824</v>
      </c>
      <c r="D84" s="264" t="s">
        <v>29</v>
      </c>
      <c r="E84" s="101">
        <v>1</v>
      </c>
      <c r="F84" s="76"/>
      <c r="G84" s="76">
        <f t="shared" si="3"/>
        <v>0</v>
      </c>
      <c r="K84" s="173"/>
    </row>
    <row r="85" spans="1:11" x14ac:dyDescent="0.25">
      <c r="A85" s="27"/>
      <c r="B85" s="14"/>
      <c r="C85" s="102" t="s">
        <v>825</v>
      </c>
      <c r="D85" s="14" t="s">
        <v>397</v>
      </c>
      <c r="E85" s="80" t="s">
        <v>397</v>
      </c>
      <c r="F85" s="87" t="s">
        <v>397</v>
      </c>
      <c r="G85" s="87">
        <f>SUM(G82:G84)</f>
        <v>0</v>
      </c>
    </row>
    <row r="86" spans="1:11" ht="18.75" x14ac:dyDescent="0.3">
      <c r="A86" s="401" t="s">
        <v>396</v>
      </c>
      <c r="B86" s="402"/>
      <c r="C86" s="402"/>
      <c r="D86" s="91"/>
      <c r="E86" s="46"/>
      <c r="F86" s="46"/>
      <c r="G86" s="47">
        <f>SUM(G82:G84)+SUM(G24:G79)+SUM(G7:G21)</f>
        <v>0</v>
      </c>
      <c r="H86" s="51"/>
      <c r="I86" s="51"/>
    </row>
  </sheetData>
  <mergeCells count="7">
    <mergeCell ref="F2:F4"/>
    <mergeCell ref="G2:G4"/>
    <mergeCell ref="B3:B4"/>
    <mergeCell ref="A86:C86"/>
    <mergeCell ref="A2:A4"/>
    <mergeCell ref="D2:D4"/>
    <mergeCell ref="E2:E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13142-7DB1-403C-877C-83F71C335542}">
  <dimension ref="A2:K61"/>
  <sheetViews>
    <sheetView topLeftCell="A12"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81.7109375" style="3" customWidth="1"/>
    <col min="4" max="4" width="7.85546875" style="39" customWidth="1"/>
    <col min="5" max="5" width="12.28515625" style="39" customWidth="1"/>
    <col min="6" max="6" width="11.42578125" style="86" bestFit="1" customWidth="1"/>
    <col min="7" max="7" width="16.28515625" style="86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175" t="s">
        <v>1</v>
      </c>
      <c r="C2" s="2" t="s">
        <v>826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  <c r="K4" s="268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ht="31.5" x14ac:dyDescent="0.25">
      <c r="A6" s="68">
        <v>1</v>
      </c>
      <c r="B6" s="68"/>
      <c r="C6" s="69" t="s">
        <v>2399</v>
      </c>
      <c r="D6" s="68"/>
      <c r="E6" s="68"/>
      <c r="F6" s="83"/>
      <c r="G6" s="74"/>
    </row>
    <row r="7" spans="1:11" ht="47.25" x14ac:dyDescent="0.25">
      <c r="A7" s="53" t="s">
        <v>689</v>
      </c>
      <c r="B7" s="54" t="s">
        <v>676</v>
      </c>
      <c r="C7" s="99" t="s">
        <v>2658</v>
      </c>
      <c r="D7" s="98" t="s">
        <v>250</v>
      </c>
      <c r="E7" s="101">
        <v>32</v>
      </c>
      <c r="F7" s="76"/>
      <c r="G7" s="152">
        <f t="shared" ref="G7:G18" si="0">ROUND(E7*F7,2)</f>
        <v>0</v>
      </c>
      <c r="K7" s="173"/>
    </row>
    <row r="8" spans="1:11" ht="47.25" x14ac:dyDescent="0.25">
      <c r="A8" s="53" t="s">
        <v>691</v>
      </c>
      <c r="B8" s="54" t="s">
        <v>676</v>
      </c>
      <c r="C8" s="99" t="s">
        <v>2659</v>
      </c>
      <c r="D8" s="98" t="s">
        <v>250</v>
      </c>
      <c r="E8" s="101">
        <v>70</v>
      </c>
      <c r="F8" s="76"/>
      <c r="G8" s="152">
        <f t="shared" si="0"/>
        <v>0</v>
      </c>
      <c r="K8" s="173"/>
    </row>
    <row r="9" spans="1:11" ht="47.25" x14ac:dyDescent="0.25">
      <c r="A9" s="53" t="s">
        <v>692</v>
      </c>
      <c r="B9" s="54" t="s">
        <v>676</v>
      </c>
      <c r="C9" s="99" t="s">
        <v>2655</v>
      </c>
      <c r="D9" s="98" t="s">
        <v>29</v>
      </c>
      <c r="E9" s="101">
        <v>118</v>
      </c>
      <c r="F9" s="76"/>
      <c r="G9" s="152">
        <f t="shared" si="0"/>
        <v>0</v>
      </c>
      <c r="K9" s="173"/>
    </row>
    <row r="10" spans="1:11" ht="47.25" x14ac:dyDescent="0.25">
      <c r="A10" s="53" t="s">
        <v>693</v>
      </c>
      <c r="B10" s="54" t="s">
        <v>676</v>
      </c>
      <c r="C10" s="99" t="s">
        <v>2660</v>
      </c>
      <c r="D10" s="98" t="s">
        <v>39</v>
      </c>
      <c r="E10" s="101">
        <v>1500</v>
      </c>
      <c r="F10" s="76"/>
      <c r="G10" s="152">
        <f t="shared" si="0"/>
        <v>0</v>
      </c>
      <c r="K10" s="173"/>
    </row>
    <row r="11" spans="1:11" ht="47.25" x14ac:dyDescent="0.25">
      <c r="A11" s="53" t="s">
        <v>694</v>
      </c>
      <c r="B11" s="54" t="s">
        <v>676</v>
      </c>
      <c r="C11" s="99" t="s">
        <v>2656</v>
      </c>
      <c r="D11" s="98" t="s">
        <v>41</v>
      </c>
      <c r="E11" s="101">
        <v>134.12</v>
      </c>
      <c r="F11" s="76"/>
      <c r="G11" s="152">
        <f t="shared" si="0"/>
        <v>0</v>
      </c>
      <c r="K11" s="173"/>
    </row>
    <row r="12" spans="1:11" ht="31.5" x14ac:dyDescent="0.25">
      <c r="A12" s="53" t="s">
        <v>695</v>
      </c>
      <c r="B12" s="54" t="s">
        <v>676</v>
      </c>
      <c r="C12" s="99" t="s">
        <v>2400</v>
      </c>
      <c r="D12" s="98" t="s">
        <v>39</v>
      </c>
      <c r="E12" s="101">
        <v>958</v>
      </c>
      <c r="F12" s="76"/>
      <c r="G12" s="152">
        <f t="shared" si="0"/>
        <v>0</v>
      </c>
      <c r="K12" s="173"/>
    </row>
    <row r="13" spans="1:11" ht="31.5" x14ac:dyDescent="0.25">
      <c r="A13" s="53" t="s">
        <v>696</v>
      </c>
      <c r="B13" s="54" t="s">
        <v>676</v>
      </c>
      <c r="C13" s="99" t="s">
        <v>2401</v>
      </c>
      <c r="D13" s="98" t="s">
        <v>39</v>
      </c>
      <c r="E13" s="101">
        <v>60</v>
      </c>
      <c r="F13" s="76"/>
      <c r="G13" s="152">
        <f t="shared" si="0"/>
        <v>0</v>
      </c>
    </row>
    <row r="14" spans="1:11" ht="31.5" x14ac:dyDescent="0.25">
      <c r="A14" s="53" t="s">
        <v>697</v>
      </c>
      <c r="B14" s="54" t="s">
        <v>676</v>
      </c>
      <c r="C14" s="99" t="s">
        <v>2402</v>
      </c>
      <c r="D14" s="98" t="s">
        <v>39</v>
      </c>
      <c r="E14" s="101">
        <v>60</v>
      </c>
      <c r="F14" s="76"/>
      <c r="G14" s="152">
        <f t="shared" si="0"/>
        <v>0</v>
      </c>
    </row>
    <row r="15" spans="1:11" x14ac:dyDescent="0.25">
      <c r="A15" s="53" t="s">
        <v>698</v>
      </c>
      <c r="B15" s="54" t="s">
        <v>676</v>
      </c>
      <c r="C15" s="99" t="s">
        <v>2403</v>
      </c>
      <c r="D15" s="98" t="s">
        <v>39</v>
      </c>
      <c r="E15" s="101">
        <v>463</v>
      </c>
      <c r="F15" s="76"/>
      <c r="G15" s="152">
        <f t="shared" si="0"/>
        <v>0</v>
      </c>
    </row>
    <row r="16" spans="1:11" x14ac:dyDescent="0.25">
      <c r="A16" s="53" t="s">
        <v>699</v>
      </c>
      <c r="B16" s="54" t="s">
        <v>676</v>
      </c>
      <c r="C16" s="99" t="s">
        <v>2404</v>
      </c>
      <c r="D16" s="98" t="s">
        <v>39</v>
      </c>
      <c r="E16" s="101">
        <v>60</v>
      </c>
      <c r="F16" s="76"/>
      <c r="G16" s="152">
        <f t="shared" si="0"/>
        <v>0</v>
      </c>
    </row>
    <row r="17" spans="1:11" x14ac:dyDescent="0.25">
      <c r="A17" s="53" t="s">
        <v>700</v>
      </c>
      <c r="B17" s="54" t="s">
        <v>676</v>
      </c>
      <c r="C17" s="99" t="s">
        <v>2405</v>
      </c>
      <c r="D17" s="98" t="s">
        <v>39</v>
      </c>
      <c r="E17" s="101">
        <v>479</v>
      </c>
      <c r="F17" s="76"/>
      <c r="G17" s="152">
        <f t="shared" si="0"/>
        <v>0</v>
      </c>
    </row>
    <row r="18" spans="1:11" x14ac:dyDescent="0.25">
      <c r="A18" s="53" t="s">
        <v>701</v>
      </c>
      <c r="B18" s="54" t="s">
        <v>676</v>
      </c>
      <c r="C18" s="99" t="s">
        <v>2220</v>
      </c>
      <c r="D18" s="98" t="s">
        <v>41</v>
      </c>
      <c r="E18" s="101">
        <v>134.12</v>
      </c>
      <c r="F18" s="76"/>
      <c r="G18" s="152">
        <f t="shared" si="0"/>
        <v>0</v>
      </c>
      <c r="K18" s="173"/>
    </row>
    <row r="19" spans="1:11" ht="31.5" x14ac:dyDescent="0.25">
      <c r="A19" s="27"/>
      <c r="B19" s="14"/>
      <c r="C19" s="253" t="s">
        <v>2406</v>
      </c>
      <c r="D19" s="14"/>
      <c r="E19" s="80"/>
      <c r="F19" s="87"/>
      <c r="G19" s="87">
        <f>SUM(G7:G18)</f>
        <v>0</v>
      </c>
    </row>
    <row r="20" spans="1:11" x14ac:dyDescent="0.25">
      <c r="A20" s="68">
        <v>2</v>
      </c>
      <c r="B20" s="68"/>
      <c r="C20" s="69" t="s">
        <v>2407</v>
      </c>
      <c r="D20" s="68"/>
      <c r="E20" s="68"/>
      <c r="F20" s="83"/>
      <c r="G20" s="74"/>
    </row>
    <row r="21" spans="1:11" ht="47.25" x14ac:dyDescent="0.25">
      <c r="A21" s="53" t="s">
        <v>2408</v>
      </c>
      <c r="B21" s="54" t="s">
        <v>676</v>
      </c>
      <c r="C21" s="99" t="s">
        <v>2657</v>
      </c>
      <c r="D21" s="98" t="s">
        <v>41</v>
      </c>
      <c r="E21" s="101">
        <v>848.82</v>
      </c>
      <c r="F21" s="76"/>
      <c r="G21" s="152">
        <f t="shared" ref="G21:G26" si="1">ROUND(E21*F21,2)</f>
        <v>0</v>
      </c>
      <c r="K21" s="173"/>
    </row>
    <row r="22" spans="1:11" ht="31.5" x14ac:dyDescent="0.25">
      <c r="A22" s="53" t="s">
        <v>2409</v>
      </c>
      <c r="B22" s="54" t="s">
        <v>676</v>
      </c>
      <c r="C22" s="99" t="s">
        <v>2410</v>
      </c>
      <c r="D22" s="98" t="s">
        <v>39</v>
      </c>
      <c r="E22" s="101">
        <v>6063</v>
      </c>
      <c r="F22" s="76"/>
      <c r="G22" s="152">
        <f t="shared" si="1"/>
        <v>0</v>
      </c>
      <c r="K22" s="173"/>
    </row>
    <row r="23" spans="1:11" ht="31.5" x14ac:dyDescent="0.25">
      <c r="A23" s="53" t="s">
        <v>2411</v>
      </c>
      <c r="B23" s="54" t="s">
        <v>676</v>
      </c>
      <c r="C23" s="99" t="s">
        <v>2412</v>
      </c>
      <c r="D23" s="98" t="s">
        <v>39</v>
      </c>
      <c r="E23" s="101">
        <v>3031.5</v>
      </c>
      <c r="F23" s="76"/>
      <c r="G23" s="152">
        <f t="shared" si="1"/>
        <v>0</v>
      </c>
    </row>
    <row r="24" spans="1:11" ht="47.25" x14ac:dyDescent="0.25">
      <c r="A24" s="53" t="s">
        <v>2413</v>
      </c>
      <c r="B24" s="54" t="s">
        <v>676</v>
      </c>
      <c r="C24" s="99" t="s">
        <v>2414</v>
      </c>
      <c r="D24" s="98" t="s">
        <v>39</v>
      </c>
      <c r="E24" s="101">
        <v>2488</v>
      </c>
      <c r="F24" s="76"/>
      <c r="G24" s="152">
        <f t="shared" si="1"/>
        <v>0</v>
      </c>
    </row>
    <row r="25" spans="1:11" x14ac:dyDescent="0.25">
      <c r="A25" s="53" t="s">
        <v>2415</v>
      </c>
      <c r="B25" s="54" t="s">
        <v>676</v>
      </c>
      <c r="C25" s="99" t="s">
        <v>2220</v>
      </c>
      <c r="D25" s="98" t="s">
        <v>41</v>
      </c>
      <c r="E25" s="101">
        <v>976.64</v>
      </c>
      <c r="F25" s="76"/>
      <c r="G25" s="152">
        <f t="shared" si="1"/>
        <v>0</v>
      </c>
      <c r="K25" s="173"/>
    </row>
    <row r="26" spans="1:11" ht="63" x14ac:dyDescent="0.25">
      <c r="A26" s="53" t="s">
        <v>2416</v>
      </c>
      <c r="B26" s="54" t="s">
        <v>676</v>
      </c>
      <c r="C26" s="99" t="s">
        <v>2417</v>
      </c>
      <c r="D26" s="98" t="s">
        <v>39</v>
      </c>
      <c r="E26" s="101">
        <v>793</v>
      </c>
      <c r="F26" s="76"/>
      <c r="G26" s="152">
        <f t="shared" si="1"/>
        <v>0</v>
      </c>
      <c r="K26" s="173"/>
    </row>
    <row r="27" spans="1:11" x14ac:dyDescent="0.25">
      <c r="A27" s="27"/>
      <c r="B27" s="14"/>
      <c r="C27" s="253" t="s">
        <v>2418</v>
      </c>
      <c r="D27" s="14"/>
      <c r="E27" s="80"/>
      <c r="F27" s="87"/>
      <c r="G27" s="87">
        <f>SUM(G21:G26)</f>
        <v>0</v>
      </c>
    </row>
    <row r="28" spans="1:11" x14ac:dyDescent="0.25">
      <c r="A28" s="68">
        <v>3</v>
      </c>
      <c r="B28" s="68"/>
      <c r="C28" s="69" t="s">
        <v>2419</v>
      </c>
      <c r="D28" s="68"/>
      <c r="E28" s="68"/>
      <c r="F28" s="83"/>
      <c r="G28" s="74"/>
    </row>
    <row r="29" spans="1:11" x14ac:dyDescent="0.25">
      <c r="A29" s="53" t="s">
        <v>2420</v>
      </c>
      <c r="B29" s="54" t="s">
        <v>676</v>
      </c>
      <c r="C29" s="99" t="s">
        <v>2421</v>
      </c>
      <c r="D29" s="98" t="s">
        <v>39</v>
      </c>
      <c r="E29" s="101">
        <v>3046</v>
      </c>
      <c r="F29" s="76"/>
      <c r="G29" s="152">
        <f t="shared" ref="G29:G32" si="2">ROUND(E29*F29,2)</f>
        <v>0</v>
      </c>
    </row>
    <row r="30" spans="1:11" x14ac:dyDescent="0.25">
      <c r="A30" s="53" t="s">
        <v>2422</v>
      </c>
      <c r="B30" s="54" t="s">
        <v>676</v>
      </c>
      <c r="C30" s="99" t="s">
        <v>2423</v>
      </c>
      <c r="D30" s="98" t="s">
        <v>39</v>
      </c>
      <c r="E30" s="101">
        <v>445</v>
      </c>
      <c r="F30" s="76"/>
      <c r="G30" s="152">
        <f t="shared" si="2"/>
        <v>0</v>
      </c>
    </row>
    <row r="31" spans="1:11" x14ac:dyDescent="0.25">
      <c r="A31" s="53" t="s">
        <v>2424</v>
      </c>
      <c r="B31" s="54" t="s">
        <v>676</v>
      </c>
      <c r="C31" s="99" t="s">
        <v>2425</v>
      </c>
      <c r="D31" s="98" t="s">
        <v>39</v>
      </c>
      <c r="E31" s="101">
        <v>737</v>
      </c>
      <c r="F31" s="76"/>
      <c r="G31" s="152">
        <f t="shared" si="2"/>
        <v>0</v>
      </c>
    </row>
    <row r="32" spans="1:11" x14ac:dyDescent="0.25">
      <c r="A32" s="53" t="s">
        <v>2426</v>
      </c>
      <c r="B32" s="54" t="s">
        <v>2427</v>
      </c>
      <c r="C32" s="99" t="s">
        <v>2428</v>
      </c>
      <c r="D32" s="98" t="s">
        <v>39</v>
      </c>
      <c r="E32" s="101">
        <v>1019</v>
      </c>
      <c r="F32" s="76"/>
      <c r="G32" s="152">
        <f t="shared" si="2"/>
        <v>0</v>
      </c>
    </row>
    <row r="33" spans="1:11" x14ac:dyDescent="0.25">
      <c r="A33" s="27"/>
      <c r="B33" s="14"/>
      <c r="C33" s="253" t="s">
        <v>2429</v>
      </c>
      <c r="D33" s="14"/>
      <c r="E33" s="80"/>
      <c r="F33" s="87"/>
      <c r="G33" s="87">
        <f>SUM(G29:G32)</f>
        <v>0</v>
      </c>
    </row>
    <row r="34" spans="1:11" ht="31.5" x14ac:dyDescent="0.25">
      <c r="A34" s="68">
        <v>4</v>
      </c>
      <c r="B34" s="68"/>
      <c r="C34" s="69" t="s">
        <v>2430</v>
      </c>
      <c r="D34" s="68"/>
      <c r="E34" s="68"/>
      <c r="F34" s="83"/>
      <c r="G34" s="74"/>
    </row>
    <row r="35" spans="1:11" ht="31.5" x14ac:dyDescent="0.25">
      <c r="A35" s="53" t="s">
        <v>2431</v>
      </c>
      <c r="B35" s="54" t="s">
        <v>676</v>
      </c>
      <c r="C35" s="99" t="s">
        <v>2432</v>
      </c>
      <c r="D35" s="98" t="s">
        <v>250</v>
      </c>
      <c r="E35" s="101">
        <v>3</v>
      </c>
      <c r="F35" s="76"/>
      <c r="G35" s="152">
        <f t="shared" ref="G35:G44" si="3">ROUND(E35*F35,2)</f>
        <v>0</v>
      </c>
    </row>
    <row r="36" spans="1:11" ht="31.5" x14ac:dyDescent="0.25">
      <c r="A36" s="53" t="s">
        <v>2433</v>
      </c>
      <c r="B36" s="54" t="s">
        <v>676</v>
      </c>
      <c r="C36" s="99" t="s">
        <v>2434</v>
      </c>
      <c r="D36" s="98" t="s">
        <v>250</v>
      </c>
      <c r="E36" s="101">
        <v>10</v>
      </c>
      <c r="F36" s="76"/>
      <c r="G36" s="152">
        <f t="shared" si="3"/>
        <v>0</v>
      </c>
    </row>
    <row r="37" spans="1:11" x14ac:dyDescent="0.25">
      <c r="A37" s="53" t="s">
        <v>2435</v>
      </c>
      <c r="B37" s="54" t="s">
        <v>676</v>
      </c>
      <c r="C37" s="99" t="s">
        <v>2436</v>
      </c>
      <c r="D37" s="98" t="s">
        <v>250</v>
      </c>
      <c r="E37" s="101">
        <v>37</v>
      </c>
      <c r="F37" s="76"/>
      <c r="G37" s="152">
        <f t="shared" si="3"/>
        <v>0</v>
      </c>
    </row>
    <row r="38" spans="1:11" x14ac:dyDescent="0.25">
      <c r="A38" s="53" t="s">
        <v>2437</v>
      </c>
      <c r="B38" s="54" t="s">
        <v>676</v>
      </c>
      <c r="C38" s="99" t="s">
        <v>2438</v>
      </c>
      <c r="D38" s="98" t="s">
        <v>250</v>
      </c>
      <c r="E38" s="101">
        <v>179</v>
      </c>
      <c r="F38" s="76"/>
      <c r="G38" s="152">
        <f t="shared" si="3"/>
        <v>0</v>
      </c>
    </row>
    <row r="39" spans="1:11" x14ac:dyDescent="0.25">
      <c r="A39" s="53" t="s">
        <v>2439</v>
      </c>
      <c r="B39" s="54" t="s">
        <v>676</v>
      </c>
      <c r="C39" s="99" t="s">
        <v>2440</v>
      </c>
      <c r="D39" s="98" t="s">
        <v>250</v>
      </c>
      <c r="E39" s="101">
        <v>67</v>
      </c>
      <c r="F39" s="76"/>
      <c r="G39" s="152">
        <f t="shared" si="3"/>
        <v>0</v>
      </c>
    </row>
    <row r="40" spans="1:11" x14ac:dyDescent="0.25">
      <c r="A40" s="53" t="s">
        <v>2441</v>
      </c>
      <c r="B40" s="54" t="s">
        <v>676</v>
      </c>
      <c r="C40" s="99" t="s">
        <v>2442</v>
      </c>
      <c r="D40" s="98" t="s">
        <v>250</v>
      </c>
      <c r="E40" s="101">
        <v>82</v>
      </c>
      <c r="F40" s="76"/>
      <c r="G40" s="152">
        <f t="shared" si="3"/>
        <v>0</v>
      </c>
    </row>
    <row r="41" spans="1:11" x14ac:dyDescent="0.25">
      <c r="A41" s="53" t="s">
        <v>2443</v>
      </c>
      <c r="B41" s="54" t="s">
        <v>676</v>
      </c>
      <c r="C41" s="99" t="s">
        <v>2444</v>
      </c>
      <c r="D41" s="98" t="s">
        <v>250</v>
      </c>
      <c r="E41" s="101">
        <v>73</v>
      </c>
      <c r="F41" s="76"/>
      <c r="G41" s="152">
        <f t="shared" si="3"/>
        <v>0</v>
      </c>
    </row>
    <row r="42" spans="1:11" ht="47.25" x14ac:dyDescent="0.25">
      <c r="A42" s="53" t="s">
        <v>2445</v>
      </c>
      <c r="B42" s="54" t="s">
        <v>676</v>
      </c>
      <c r="C42" s="99" t="s">
        <v>2446</v>
      </c>
      <c r="D42" s="98" t="s">
        <v>250</v>
      </c>
      <c r="E42" s="101">
        <v>39</v>
      </c>
      <c r="F42" s="76"/>
      <c r="G42" s="152">
        <f t="shared" si="3"/>
        <v>0</v>
      </c>
    </row>
    <row r="43" spans="1:11" ht="47.25" x14ac:dyDescent="0.25">
      <c r="A43" s="53" t="s">
        <v>2447</v>
      </c>
      <c r="B43" s="54" t="s">
        <v>676</v>
      </c>
      <c r="C43" s="99" t="s">
        <v>2448</v>
      </c>
      <c r="D43" s="98" t="s">
        <v>250</v>
      </c>
      <c r="E43" s="101">
        <v>4</v>
      </c>
      <c r="F43" s="76"/>
      <c r="G43" s="152">
        <f t="shared" si="3"/>
        <v>0</v>
      </c>
    </row>
    <row r="44" spans="1:11" ht="31.5" x14ac:dyDescent="0.25">
      <c r="A44" s="53" t="s">
        <v>2449</v>
      </c>
      <c r="B44" s="54" t="s">
        <v>676</v>
      </c>
      <c r="C44" s="99" t="s">
        <v>2450</v>
      </c>
      <c r="D44" s="98" t="s">
        <v>250</v>
      </c>
      <c r="E44" s="101">
        <v>66</v>
      </c>
      <c r="F44" s="76"/>
      <c r="G44" s="152">
        <f t="shared" si="3"/>
        <v>0</v>
      </c>
    </row>
    <row r="45" spans="1:11" ht="31.5" x14ac:dyDescent="0.25">
      <c r="A45" s="27"/>
      <c r="B45" s="14"/>
      <c r="C45" s="253" t="s">
        <v>2451</v>
      </c>
      <c r="D45" s="14"/>
      <c r="E45" s="80"/>
      <c r="F45" s="87"/>
      <c r="G45" s="87">
        <f>SUM(G35:G44)</f>
        <v>0</v>
      </c>
    </row>
    <row r="46" spans="1:11" x14ac:dyDescent="0.25">
      <c r="A46" s="68">
        <v>5</v>
      </c>
      <c r="B46" s="68"/>
      <c r="C46" s="69" t="s">
        <v>2452</v>
      </c>
      <c r="D46" s="68"/>
      <c r="E46" s="68"/>
      <c r="F46" s="83"/>
      <c r="G46" s="74"/>
    </row>
    <row r="47" spans="1:11" x14ac:dyDescent="0.25">
      <c r="A47" s="53" t="s">
        <v>2453</v>
      </c>
      <c r="B47" s="54" t="s">
        <v>676</v>
      </c>
      <c r="C47" s="99" t="s">
        <v>2454</v>
      </c>
      <c r="D47" s="98" t="s">
        <v>250</v>
      </c>
      <c r="E47" s="101">
        <v>1</v>
      </c>
      <c r="F47" s="76"/>
      <c r="G47" s="152">
        <f t="shared" ref="G47:G49" si="4">ROUND(E47*F47,2)</f>
        <v>0</v>
      </c>
    </row>
    <row r="48" spans="1:11" ht="31.5" x14ac:dyDescent="0.25">
      <c r="A48" s="53" t="s">
        <v>2455</v>
      </c>
      <c r="B48" s="54" t="s">
        <v>676</v>
      </c>
      <c r="C48" s="99" t="s">
        <v>2456</v>
      </c>
      <c r="D48" s="98" t="s">
        <v>24</v>
      </c>
      <c r="E48" s="101">
        <v>1</v>
      </c>
      <c r="F48" s="76"/>
      <c r="G48" s="152">
        <f t="shared" si="4"/>
        <v>0</v>
      </c>
      <c r="K48" s="173"/>
    </row>
    <row r="49" spans="1:11" x14ac:dyDescent="0.25">
      <c r="A49" s="53" t="s">
        <v>2457</v>
      </c>
      <c r="B49" s="54" t="s">
        <v>676</v>
      </c>
      <c r="C49" s="99" t="s">
        <v>2458</v>
      </c>
      <c r="D49" s="98" t="s">
        <v>24</v>
      </c>
      <c r="E49" s="101">
        <v>1</v>
      </c>
      <c r="F49" s="76"/>
      <c r="G49" s="152">
        <f t="shared" si="4"/>
        <v>0</v>
      </c>
      <c r="K49" s="173"/>
    </row>
    <row r="50" spans="1:11" x14ac:dyDescent="0.25">
      <c r="A50" s="27"/>
      <c r="B50" s="14"/>
      <c r="C50" s="253" t="s">
        <v>2459</v>
      </c>
      <c r="D50" s="14"/>
      <c r="E50" s="80"/>
      <c r="F50" s="87"/>
      <c r="G50" s="87">
        <f>SUM(G47:G49)</f>
        <v>0</v>
      </c>
    </row>
    <row r="51" spans="1:11" x14ac:dyDescent="0.25">
      <c r="A51" s="68">
        <v>6</v>
      </c>
      <c r="B51" s="68"/>
      <c r="C51" s="69" t="s">
        <v>2460</v>
      </c>
      <c r="D51" s="68"/>
      <c r="E51" s="68"/>
      <c r="F51" s="83"/>
      <c r="G51" s="74"/>
    </row>
    <row r="52" spans="1:11" ht="31.5" x14ac:dyDescent="0.25">
      <c r="A52" s="53" t="s">
        <v>2264</v>
      </c>
      <c r="B52" s="54" t="s">
        <v>676</v>
      </c>
      <c r="C52" s="99" t="s">
        <v>2652</v>
      </c>
      <c r="D52" s="98" t="s">
        <v>250</v>
      </c>
      <c r="E52" s="101">
        <v>43</v>
      </c>
      <c r="F52" s="76"/>
      <c r="G52" s="152">
        <f t="shared" ref="G52:G56" si="5">ROUND(E52*F52,2)</f>
        <v>0</v>
      </c>
    </row>
    <row r="53" spans="1:11" ht="31.5" x14ac:dyDescent="0.25">
      <c r="A53" s="53" t="s">
        <v>2461</v>
      </c>
      <c r="B53" s="54" t="s">
        <v>676</v>
      </c>
      <c r="C53" s="99" t="s">
        <v>2653</v>
      </c>
      <c r="D53" s="98" t="s">
        <v>250</v>
      </c>
      <c r="E53" s="101">
        <v>18</v>
      </c>
      <c r="F53" s="76"/>
      <c r="G53" s="152">
        <f t="shared" si="5"/>
        <v>0</v>
      </c>
    </row>
    <row r="54" spans="1:11" ht="31.5" x14ac:dyDescent="0.25">
      <c r="A54" s="53" t="s">
        <v>2462</v>
      </c>
      <c r="B54" s="54" t="s">
        <v>676</v>
      </c>
      <c r="C54" s="99" t="s">
        <v>2654</v>
      </c>
      <c r="D54" s="98" t="s">
        <v>250</v>
      </c>
      <c r="E54" s="101">
        <v>82</v>
      </c>
      <c r="F54" s="76"/>
      <c r="G54" s="152">
        <f t="shared" si="5"/>
        <v>0</v>
      </c>
      <c r="K54" s="173"/>
    </row>
    <row r="55" spans="1:11" x14ac:dyDescent="0.25">
      <c r="A55" s="53" t="s">
        <v>2463</v>
      </c>
      <c r="B55" s="54" t="s">
        <v>676</v>
      </c>
      <c r="C55" s="99" t="s">
        <v>2464</v>
      </c>
      <c r="D55" s="98" t="s">
        <v>250</v>
      </c>
      <c r="E55" s="101">
        <v>33</v>
      </c>
      <c r="F55" s="76"/>
      <c r="G55" s="152">
        <f t="shared" si="5"/>
        <v>0</v>
      </c>
    </row>
    <row r="56" spans="1:11" ht="31.5" x14ac:dyDescent="0.25">
      <c r="A56" s="53" t="s">
        <v>2465</v>
      </c>
      <c r="B56" s="54" t="s">
        <v>676</v>
      </c>
      <c r="C56" s="99" t="s">
        <v>2466</v>
      </c>
      <c r="D56" s="98" t="s">
        <v>250</v>
      </c>
      <c r="E56" s="101">
        <v>45</v>
      </c>
      <c r="F56" s="76"/>
      <c r="G56" s="152">
        <f t="shared" si="5"/>
        <v>0</v>
      </c>
    </row>
    <row r="57" spans="1:11" x14ac:dyDescent="0.25">
      <c r="A57" s="27"/>
      <c r="B57" s="14"/>
      <c r="C57" s="253" t="s">
        <v>2467</v>
      </c>
      <c r="D57" s="14"/>
      <c r="E57" s="80"/>
      <c r="F57" s="87"/>
      <c r="G57" s="87">
        <f>SUM(G52:G56)</f>
        <v>0</v>
      </c>
    </row>
    <row r="58" spans="1:11" x14ac:dyDescent="0.25">
      <c r="A58" s="68">
        <v>7</v>
      </c>
      <c r="B58" s="68"/>
      <c r="C58" s="69" t="s">
        <v>2468</v>
      </c>
      <c r="D58" s="68"/>
      <c r="E58" s="68"/>
      <c r="F58" s="83"/>
      <c r="G58" s="74"/>
    </row>
    <row r="59" spans="1:11" x14ac:dyDescent="0.25">
      <c r="A59" s="53" t="s">
        <v>2271</v>
      </c>
      <c r="B59" s="54" t="s">
        <v>676</v>
      </c>
      <c r="C59" s="99" t="s">
        <v>2405</v>
      </c>
      <c r="D59" s="98" t="s">
        <v>39</v>
      </c>
      <c r="E59" s="101">
        <v>2477</v>
      </c>
      <c r="F59" s="76"/>
      <c r="G59" s="152">
        <f t="shared" ref="G59" si="6">ROUND(E59*F59,2)</f>
        <v>0</v>
      </c>
    </row>
    <row r="60" spans="1:11" x14ac:dyDescent="0.25">
      <c r="A60" s="27"/>
      <c r="B60" s="14"/>
      <c r="C60" s="253" t="s">
        <v>2469</v>
      </c>
      <c r="D60" s="14"/>
      <c r="E60" s="80"/>
      <c r="F60" s="87"/>
      <c r="G60" s="87">
        <f>SUM(G59)</f>
        <v>0</v>
      </c>
    </row>
    <row r="61" spans="1:11" ht="18.75" x14ac:dyDescent="0.3">
      <c r="A61" s="401" t="s">
        <v>396</v>
      </c>
      <c r="B61" s="402"/>
      <c r="C61" s="402"/>
      <c r="D61" s="402"/>
      <c r="E61" s="402"/>
      <c r="F61" s="107"/>
      <c r="G61" s="47">
        <f>G60+G57+G50+G45+G33+G27+G19</f>
        <v>0</v>
      </c>
    </row>
  </sheetData>
  <mergeCells count="7">
    <mergeCell ref="G2:G4"/>
    <mergeCell ref="B3:B4"/>
    <mergeCell ref="A61:E61"/>
    <mergeCell ref="A2:A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3DE3-D9CB-4FD6-88A5-BDA4B45EC50F}">
  <dimension ref="A2:K184"/>
  <sheetViews>
    <sheetView topLeftCell="A16" zoomScaleNormal="100" workbookViewId="0">
      <selection activeCell="C2" sqref="C2"/>
    </sheetView>
  </sheetViews>
  <sheetFormatPr defaultColWidth="9.140625" defaultRowHeight="15.75" x14ac:dyDescent="0.25"/>
  <cols>
    <col min="1" max="1" width="9" style="39" customWidth="1"/>
    <col min="2" max="2" width="14.85546875" style="39" customWidth="1"/>
    <col min="3" max="3" width="81.7109375" style="3" customWidth="1"/>
    <col min="4" max="4" width="7.85546875" style="39" customWidth="1"/>
    <col min="5" max="5" width="12.28515625" style="39" customWidth="1"/>
    <col min="6" max="6" width="13.42578125" style="86" customWidth="1"/>
    <col min="7" max="7" width="16.28515625" style="86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175" t="s">
        <v>1</v>
      </c>
      <c r="C2" s="2" t="s">
        <v>3425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  <c r="K4" s="173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ht="31.5" x14ac:dyDescent="0.25">
      <c r="A6" s="68" t="s">
        <v>404</v>
      </c>
      <c r="B6" s="68"/>
      <c r="C6" s="69" t="s">
        <v>2216</v>
      </c>
      <c r="D6" s="68" t="s">
        <v>397</v>
      </c>
      <c r="E6" s="68" t="s">
        <v>397</v>
      </c>
      <c r="F6" s="74" t="s">
        <v>397</v>
      </c>
      <c r="G6" s="74" t="s">
        <v>397</v>
      </c>
    </row>
    <row r="7" spans="1:11" ht="31.5" x14ac:dyDescent="0.25">
      <c r="A7" s="53" t="s">
        <v>689</v>
      </c>
      <c r="B7" s="54" t="s">
        <v>676</v>
      </c>
      <c r="C7" s="99" t="s">
        <v>2661</v>
      </c>
      <c r="D7" s="98" t="s">
        <v>41</v>
      </c>
      <c r="E7" s="101">
        <v>1.4</v>
      </c>
      <c r="F7" s="76"/>
      <c r="G7" s="103">
        <f t="shared" ref="G7:G13" si="0">ROUND(E7*F7,2)</f>
        <v>0</v>
      </c>
      <c r="K7" s="173"/>
    </row>
    <row r="8" spans="1:11" x14ac:dyDescent="0.25">
      <c r="A8" s="53" t="s">
        <v>691</v>
      </c>
      <c r="B8" s="54" t="s">
        <v>676</v>
      </c>
      <c r="C8" s="99" t="s">
        <v>2217</v>
      </c>
      <c r="D8" s="98" t="s">
        <v>39</v>
      </c>
      <c r="E8" s="101">
        <v>10</v>
      </c>
      <c r="F8" s="76"/>
      <c r="G8" s="103">
        <f t="shared" si="0"/>
        <v>0</v>
      </c>
      <c r="K8" s="173"/>
    </row>
    <row r="9" spans="1:11" x14ac:dyDescent="0.25">
      <c r="A9" s="53" t="s">
        <v>692</v>
      </c>
      <c r="B9" s="54" t="s">
        <v>676</v>
      </c>
      <c r="C9" s="99" t="s">
        <v>2218</v>
      </c>
      <c r="D9" s="98" t="s">
        <v>39</v>
      </c>
      <c r="E9" s="101">
        <v>5</v>
      </c>
      <c r="F9" s="76"/>
      <c r="G9" s="103">
        <f t="shared" si="0"/>
        <v>0</v>
      </c>
    </row>
    <row r="10" spans="1:11" x14ac:dyDescent="0.25">
      <c r="A10" s="53" t="s">
        <v>693</v>
      </c>
      <c r="B10" s="54" t="s">
        <v>676</v>
      </c>
      <c r="C10" s="99" t="s">
        <v>2219</v>
      </c>
      <c r="D10" s="98" t="s">
        <v>39</v>
      </c>
      <c r="E10" s="101">
        <v>5</v>
      </c>
      <c r="F10" s="76"/>
      <c r="G10" s="103">
        <f t="shared" si="0"/>
        <v>0</v>
      </c>
    </row>
    <row r="11" spans="1:11" x14ac:dyDescent="0.25">
      <c r="A11" s="53" t="s">
        <v>694</v>
      </c>
      <c r="B11" s="54" t="s">
        <v>676</v>
      </c>
      <c r="C11" s="99" t="s">
        <v>2220</v>
      </c>
      <c r="D11" s="98" t="s">
        <v>41</v>
      </c>
      <c r="E11" s="101">
        <v>1.4</v>
      </c>
      <c r="F11" s="76"/>
      <c r="G11" s="103">
        <f t="shared" si="0"/>
        <v>0</v>
      </c>
      <c r="K11" s="173"/>
    </row>
    <row r="12" spans="1:11" x14ac:dyDescent="0.25">
      <c r="A12" s="53" t="s">
        <v>695</v>
      </c>
      <c r="B12" s="54" t="s">
        <v>676</v>
      </c>
      <c r="C12" s="99" t="s">
        <v>2221</v>
      </c>
      <c r="D12" s="98" t="s">
        <v>250</v>
      </c>
      <c r="E12" s="101">
        <v>1</v>
      </c>
      <c r="F12" s="76"/>
      <c r="G12" s="103">
        <f t="shared" si="0"/>
        <v>0</v>
      </c>
      <c r="K12" s="173"/>
    </row>
    <row r="13" spans="1:11" x14ac:dyDescent="0.25">
      <c r="A13" s="53" t="s">
        <v>696</v>
      </c>
      <c r="B13" s="54" t="s">
        <v>676</v>
      </c>
      <c r="C13" s="99" t="s">
        <v>2222</v>
      </c>
      <c r="D13" s="98" t="s">
        <v>39</v>
      </c>
      <c r="E13" s="101">
        <v>6</v>
      </c>
      <c r="F13" s="76"/>
      <c r="G13" s="103">
        <f t="shared" si="0"/>
        <v>0</v>
      </c>
    </row>
    <row r="14" spans="1:11" ht="31.5" x14ac:dyDescent="0.25">
      <c r="A14" s="27"/>
      <c r="B14" s="14"/>
      <c r="C14" s="253" t="s">
        <v>2223</v>
      </c>
      <c r="D14" s="14" t="s">
        <v>397</v>
      </c>
      <c r="E14" s="80" t="s">
        <v>397</v>
      </c>
      <c r="F14" s="87" t="s">
        <v>397</v>
      </c>
      <c r="G14" s="87">
        <f>SUM(G7:G13)</f>
        <v>0</v>
      </c>
    </row>
    <row r="15" spans="1:11" ht="31.5" x14ac:dyDescent="0.25">
      <c r="A15" s="68">
        <v>2</v>
      </c>
      <c r="B15" s="68"/>
      <c r="C15" s="69" t="s">
        <v>2224</v>
      </c>
      <c r="D15" s="68" t="s">
        <v>397</v>
      </c>
      <c r="E15" s="68" t="s">
        <v>397</v>
      </c>
      <c r="F15" s="83" t="s">
        <v>397</v>
      </c>
      <c r="G15" s="74" t="s">
        <v>397</v>
      </c>
    </row>
    <row r="16" spans="1:11" ht="31.5" x14ac:dyDescent="0.25">
      <c r="A16" s="53" t="s">
        <v>2225</v>
      </c>
      <c r="B16" s="54" t="s">
        <v>676</v>
      </c>
      <c r="C16" s="99" t="s">
        <v>2661</v>
      </c>
      <c r="D16" s="98" t="s">
        <v>41</v>
      </c>
      <c r="E16" s="101">
        <v>7</v>
      </c>
      <c r="F16" s="76"/>
      <c r="G16" s="103">
        <f t="shared" ref="G16:G20" si="1">ROUND(E16*F16,2)</f>
        <v>0</v>
      </c>
      <c r="K16" s="173"/>
    </row>
    <row r="17" spans="1:11" x14ac:dyDescent="0.25">
      <c r="A17" s="53" t="s">
        <v>2226</v>
      </c>
      <c r="B17" s="54" t="s">
        <v>676</v>
      </c>
      <c r="C17" s="99" t="s">
        <v>2217</v>
      </c>
      <c r="D17" s="98" t="s">
        <v>39</v>
      </c>
      <c r="E17" s="101">
        <v>50</v>
      </c>
      <c r="F17" s="76"/>
      <c r="G17" s="103">
        <f t="shared" si="1"/>
        <v>0</v>
      </c>
      <c r="K17" s="173"/>
    </row>
    <row r="18" spans="1:11" x14ac:dyDescent="0.25">
      <c r="A18" s="53" t="s">
        <v>2227</v>
      </c>
      <c r="B18" s="54" t="s">
        <v>676</v>
      </c>
      <c r="C18" s="99" t="s">
        <v>2218</v>
      </c>
      <c r="D18" s="98" t="s">
        <v>39</v>
      </c>
      <c r="E18" s="101">
        <v>25</v>
      </c>
      <c r="F18" s="76"/>
      <c r="G18" s="103">
        <f t="shared" si="1"/>
        <v>0</v>
      </c>
    </row>
    <row r="19" spans="1:11" x14ac:dyDescent="0.25">
      <c r="A19" s="53" t="s">
        <v>2228</v>
      </c>
      <c r="B19" s="54" t="s">
        <v>676</v>
      </c>
      <c r="C19" s="99" t="s">
        <v>2229</v>
      </c>
      <c r="D19" s="98" t="s">
        <v>39</v>
      </c>
      <c r="E19" s="101">
        <v>25</v>
      </c>
      <c r="F19" s="76"/>
      <c r="G19" s="103">
        <f t="shared" si="1"/>
        <v>0</v>
      </c>
    </row>
    <row r="20" spans="1:11" x14ac:dyDescent="0.25">
      <c r="A20" s="53" t="s">
        <v>2230</v>
      </c>
      <c r="B20" s="54" t="s">
        <v>676</v>
      </c>
      <c r="C20" s="99" t="s">
        <v>2220</v>
      </c>
      <c r="D20" s="98" t="s">
        <v>41</v>
      </c>
      <c r="E20" s="101">
        <v>7</v>
      </c>
      <c r="F20" s="76"/>
      <c r="G20" s="103">
        <f t="shared" si="1"/>
        <v>0</v>
      </c>
      <c r="K20" s="173"/>
    </row>
    <row r="21" spans="1:11" ht="31.5" x14ac:dyDescent="0.25">
      <c r="A21" s="27"/>
      <c r="B21" s="14"/>
      <c r="C21" s="253" t="s">
        <v>2237</v>
      </c>
      <c r="D21" s="14" t="s">
        <v>397</v>
      </c>
      <c r="E21" s="80" t="s">
        <v>397</v>
      </c>
      <c r="F21" s="87" t="s">
        <v>397</v>
      </c>
      <c r="G21" s="87">
        <f>SUM(G16:G20)</f>
        <v>0</v>
      </c>
    </row>
    <row r="22" spans="1:11" ht="31.5" x14ac:dyDescent="0.25">
      <c r="A22" s="68">
        <v>3</v>
      </c>
      <c r="B22" s="68"/>
      <c r="C22" s="69" t="s">
        <v>2231</v>
      </c>
      <c r="D22" s="68" t="s">
        <v>397</v>
      </c>
      <c r="E22" s="68" t="s">
        <v>397</v>
      </c>
      <c r="F22" s="83" t="s">
        <v>397</v>
      </c>
      <c r="G22" s="74" t="s">
        <v>397</v>
      </c>
    </row>
    <row r="23" spans="1:11" ht="31.5" x14ac:dyDescent="0.25">
      <c r="A23" s="53" t="s">
        <v>2232</v>
      </c>
      <c r="B23" s="54" t="s">
        <v>676</v>
      </c>
      <c r="C23" s="99" t="s">
        <v>2661</v>
      </c>
      <c r="D23" s="98" t="s">
        <v>41</v>
      </c>
      <c r="E23" s="101">
        <v>3.64</v>
      </c>
      <c r="F23" s="76"/>
      <c r="G23" s="103">
        <f t="shared" ref="G23:G27" si="2">ROUND(E23*F23,2)</f>
        <v>0</v>
      </c>
      <c r="K23" s="173"/>
    </row>
    <row r="24" spans="1:11" x14ac:dyDescent="0.25">
      <c r="A24" s="53" t="s">
        <v>2233</v>
      </c>
      <c r="B24" s="54" t="s">
        <v>676</v>
      </c>
      <c r="C24" s="99" t="s">
        <v>2217</v>
      </c>
      <c r="D24" s="98" t="s">
        <v>39</v>
      </c>
      <c r="E24" s="101">
        <v>26</v>
      </c>
      <c r="F24" s="76"/>
      <c r="G24" s="103">
        <f t="shared" si="2"/>
        <v>0</v>
      </c>
      <c r="K24" s="173"/>
    </row>
    <row r="25" spans="1:11" x14ac:dyDescent="0.25">
      <c r="A25" s="53" t="s">
        <v>2234</v>
      </c>
      <c r="B25" s="54" t="s">
        <v>676</v>
      </c>
      <c r="C25" s="99" t="s">
        <v>2218</v>
      </c>
      <c r="D25" s="98" t="s">
        <v>39</v>
      </c>
      <c r="E25" s="101">
        <v>13</v>
      </c>
      <c r="F25" s="76"/>
      <c r="G25" s="103">
        <f t="shared" si="2"/>
        <v>0</v>
      </c>
    </row>
    <row r="26" spans="1:11" x14ac:dyDescent="0.25">
      <c r="A26" s="53" t="s">
        <v>2235</v>
      </c>
      <c r="B26" s="54" t="s">
        <v>676</v>
      </c>
      <c r="C26" s="99" t="s">
        <v>2229</v>
      </c>
      <c r="D26" s="98" t="s">
        <v>39</v>
      </c>
      <c r="E26" s="101">
        <v>13</v>
      </c>
      <c r="F26" s="76"/>
      <c r="G26" s="103">
        <f t="shared" si="2"/>
        <v>0</v>
      </c>
    </row>
    <row r="27" spans="1:11" x14ac:dyDescent="0.25">
      <c r="A27" s="53" t="s">
        <v>2236</v>
      </c>
      <c r="B27" s="54" t="s">
        <v>676</v>
      </c>
      <c r="C27" s="99" t="s">
        <v>2220</v>
      </c>
      <c r="D27" s="98" t="s">
        <v>41</v>
      </c>
      <c r="E27" s="101">
        <v>3.64</v>
      </c>
      <c r="F27" s="76"/>
      <c r="G27" s="103">
        <f t="shared" si="2"/>
        <v>0</v>
      </c>
      <c r="K27" s="173"/>
    </row>
    <row r="28" spans="1:11" ht="31.5" x14ac:dyDescent="0.25">
      <c r="A28" s="27"/>
      <c r="B28" s="14"/>
      <c r="C28" s="253" t="s">
        <v>2238</v>
      </c>
      <c r="D28" s="14"/>
      <c r="E28" s="80"/>
      <c r="F28" s="87"/>
      <c r="G28" s="87">
        <f>SUM(G23:G27)</f>
        <v>0</v>
      </c>
    </row>
    <row r="29" spans="1:11" ht="31.5" x14ac:dyDescent="0.25">
      <c r="A29" s="68">
        <v>4</v>
      </c>
      <c r="B29" s="68"/>
      <c r="C29" s="69" t="s">
        <v>2239</v>
      </c>
      <c r="D29" s="68"/>
      <c r="E29" s="68"/>
      <c r="F29" s="83"/>
      <c r="G29" s="74"/>
    </row>
    <row r="30" spans="1:11" ht="31.5" x14ac:dyDescent="0.25">
      <c r="A30" s="53" t="s">
        <v>2240</v>
      </c>
      <c r="B30" s="54" t="s">
        <v>676</v>
      </c>
      <c r="C30" s="99" t="s">
        <v>2661</v>
      </c>
      <c r="D30" s="98" t="s">
        <v>41</v>
      </c>
      <c r="E30" s="101">
        <v>7.56</v>
      </c>
      <c r="F30" s="76"/>
      <c r="G30" s="103">
        <f t="shared" ref="G30:G34" si="3">ROUND(E30*F30,2)</f>
        <v>0</v>
      </c>
      <c r="K30" s="173"/>
    </row>
    <row r="31" spans="1:11" x14ac:dyDescent="0.25">
      <c r="A31" s="53" t="s">
        <v>2241</v>
      </c>
      <c r="B31" s="54" t="s">
        <v>676</v>
      </c>
      <c r="C31" s="99" t="s">
        <v>2217</v>
      </c>
      <c r="D31" s="98" t="s">
        <v>39</v>
      </c>
      <c r="E31" s="101">
        <v>54</v>
      </c>
      <c r="F31" s="76"/>
      <c r="G31" s="103">
        <f t="shared" si="3"/>
        <v>0</v>
      </c>
      <c r="K31" s="173"/>
    </row>
    <row r="32" spans="1:11" x14ac:dyDescent="0.25">
      <c r="A32" s="53" t="s">
        <v>2242</v>
      </c>
      <c r="B32" s="54" t="s">
        <v>676</v>
      </c>
      <c r="C32" s="99" t="s">
        <v>2218</v>
      </c>
      <c r="D32" s="98" t="s">
        <v>39</v>
      </c>
      <c r="E32" s="101">
        <v>27</v>
      </c>
      <c r="F32" s="76"/>
      <c r="G32" s="103">
        <f t="shared" si="3"/>
        <v>0</v>
      </c>
    </row>
    <row r="33" spans="1:11" x14ac:dyDescent="0.25">
      <c r="A33" s="53" t="s">
        <v>2243</v>
      </c>
      <c r="B33" s="54" t="s">
        <v>676</v>
      </c>
      <c r="C33" s="99" t="s">
        <v>2229</v>
      </c>
      <c r="D33" s="98" t="s">
        <v>39</v>
      </c>
      <c r="E33" s="101">
        <v>27</v>
      </c>
      <c r="F33" s="76"/>
      <c r="G33" s="103">
        <f t="shared" si="3"/>
        <v>0</v>
      </c>
    </row>
    <row r="34" spans="1:11" x14ac:dyDescent="0.25">
      <c r="A34" s="53" t="s">
        <v>2244</v>
      </c>
      <c r="B34" s="54" t="s">
        <v>676</v>
      </c>
      <c r="C34" s="99" t="s">
        <v>2220</v>
      </c>
      <c r="D34" s="98" t="s">
        <v>41</v>
      </c>
      <c r="E34" s="101">
        <v>7.56</v>
      </c>
      <c r="F34" s="76"/>
      <c r="G34" s="103">
        <f t="shared" si="3"/>
        <v>0</v>
      </c>
      <c r="K34" s="173"/>
    </row>
    <row r="35" spans="1:11" ht="31.5" x14ac:dyDescent="0.25">
      <c r="A35" s="27"/>
      <c r="B35" s="14"/>
      <c r="C35" s="253" t="s">
        <v>2245</v>
      </c>
      <c r="D35" s="14" t="s">
        <v>397</v>
      </c>
      <c r="E35" s="80" t="s">
        <v>397</v>
      </c>
      <c r="F35" s="87" t="s">
        <v>397</v>
      </c>
      <c r="G35" s="87">
        <f>SUM(G30:G34)</f>
        <v>0</v>
      </c>
    </row>
    <row r="36" spans="1:11" ht="31.5" x14ac:dyDescent="0.25">
      <c r="A36" s="68">
        <v>5</v>
      </c>
      <c r="B36" s="68"/>
      <c r="C36" s="69" t="s">
        <v>2246</v>
      </c>
      <c r="D36" s="68" t="s">
        <v>397</v>
      </c>
      <c r="E36" s="68" t="s">
        <v>397</v>
      </c>
      <c r="F36" s="83" t="s">
        <v>397</v>
      </c>
      <c r="G36" s="74" t="s">
        <v>397</v>
      </c>
    </row>
    <row r="37" spans="1:11" ht="31.5" x14ac:dyDescent="0.25">
      <c r="A37" s="53" t="s">
        <v>2247</v>
      </c>
      <c r="B37" s="54" t="s">
        <v>676</v>
      </c>
      <c r="C37" s="99" t="s">
        <v>2661</v>
      </c>
      <c r="D37" s="98" t="s">
        <v>41</v>
      </c>
      <c r="E37" s="101">
        <v>7.56</v>
      </c>
      <c r="F37" s="76"/>
      <c r="G37" s="103">
        <f t="shared" ref="G37:G43" si="4">ROUND(E37*F37,2)</f>
        <v>0</v>
      </c>
      <c r="K37" s="173"/>
    </row>
    <row r="38" spans="1:11" x14ac:dyDescent="0.25">
      <c r="A38" s="53" t="s">
        <v>2248</v>
      </c>
      <c r="B38" s="54" t="s">
        <v>676</v>
      </c>
      <c r="C38" s="99" t="s">
        <v>2217</v>
      </c>
      <c r="D38" s="98" t="s">
        <v>39</v>
      </c>
      <c r="E38" s="101">
        <v>54</v>
      </c>
      <c r="F38" s="76"/>
      <c r="G38" s="103">
        <f t="shared" si="4"/>
        <v>0</v>
      </c>
      <c r="K38" s="173"/>
    </row>
    <row r="39" spans="1:11" x14ac:dyDescent="0.25">
      <c r="A39" s="53" t="s">
        <v>2249</v>
      </c>
      <c r="B39" s="54" t="s">
        <v>676</v>
      </c>
      <c r="C39" s="99" t="s">
        <v>2218</v>
      </c>
      <c r="D39" s="98" t="s">
        <v>39</v>
      </c>
      <c r="E39" s="101">
        <v>27</v>
      </c>
      <c r="F39" s="76"/>
      <c r="G39" s="103">
        <f t="shared" si="4"/>
        <v>0</v>
      </c>
    </row>
    <row r="40" spans="1:11" ht="47.25" x14ac:dyDescent="0.25">
      <c r="A40" s="53" t="s">
        <v>2250</v>
      </c>
      <c r="B40" s="54" t="s">
        <v>676</v>
      </c>
      <c r="C40" s="99" t="s">
        <v>2251</v>
      </c>
      <c r="D40" s="98" t="s">
        <v>39</v>
      </c>
      <c r="E40" s="101">
        <v>13</v>
      </c>
      <c r="F40" s="76"/>
      <c r="G40" s="103">
        <f t="shared" si="4"/>
        <v>0</v>
      </c>
      <c r="K40" s="173"/>
    </row>
    <row r="41" spans="1:11" ht="47.25" x14ac:dyDescent="0.25">
      <c r="A41" s="53" t="s">
        <v>2252</v>
      </c>
      <c r="B41" s="54" t="s">
        <v>676</v>
      </c>
      <c r="C41" s="99" t="s">
        <v>2253</v>
      </c>
      <c r="D41" s="98" t="s">
        <v>39</v>
      </c>
      <c r="E41" s="101">
        <v>13</v>
      </c>
      <c r="F41" s="76"/>
      <c r="G41" s="103">
        <f t="shared" si="4"/>
        <v>0</v>
      </c>
      <c r="K41" s="173"/>
    </row>
    <row r="42" spans="1:11" x14ac:dyDescent="0.25">
      <c r="A42" s="53" t="s">
        <v>2254</v>
      </c>
      <c r="B42" s="54" t="s">
        <v>676</v>
      </c>
      <c r="C42" s="99" t="s">
        <v>2229</v>
      </c>
      <c r="D42" s="98" t="s">
        <v>39</v>
      </c>
      <c r="E42" s="101">
        <v>40</v>
      </c>
      <c r="F42" s="76"/>
      <c r="G42" s="103">
        <f t="shared" si="4"/>
        <v>0</v>
      </c>
    </row>
    <row r="43" spans="1:11" x14ac:dyDescent="0.25">
      <c r="A43" s="53" t="s">
        <v>2255</v>
      </c>
      <c r="B43" s="54" t="s">
        <v>676</v>
      </c>
      <c r="C43" s="99" t="s">
        <v>2220</v>
      </c>
      <c r="D43" s="98" t="s">
        <v>41</v>
      </c>
      <c r="E43" s="101">
        <v>7.56</v>
      </c>
      <c r="F43" s="76"/>
      <c r="G43" s="103">
        <f t="shared" si="4"/>
        <v>0</v>
      </c>
      <c r="K43" s="173"/>
    </row>
    <row r="44" spans="1:11" ht="31.5" x14ac:dyDescent="0.25">
      <c r="A44" s="27"/>
      <c r="B44" s="14"/>
      <c r="C44" s="253" t="s">
        <v>2256</v>
      </c>
      <c r="D44" s="14" t="s">
        <v>397</v>
      </c>
      <c r="E44" s="80" t="s">
        <v>397</v>
      </c>
      <c r="F44" s="87" t="s">
        <v>397</v>
      </c>
      <c r="G44" s="87">
        <f>SUM(G37:G43)</f>
        <v>0</v>
      </c>
    </row>
    <row r="45" spans="1:11" ht="31.5" x14ac:dyDescent="0.25">
      <c r="A45" s="68">
        <v>6</v>
      </c>
      <c r="B45" s="68"/>
      <c r="C45" s="69" t="s">
        <v>2257</v>
      </c>
      <c r="D45" s="68" t="s">
        <v>397</v>
      </c>
      <c r="E45" s="68" t="s">
        <v>397</v>
      </c>
      <c r="F45" s="83" t="s">
        <v>397</v>
      </c>
      <c r="G45" s="74" t="s">
        <v>397</v>
      </c>
    </row>
    <row r="46" spans="1:11" ht="31.5" x14ac:dyDescent="0.25">
      <c r="A46" s="53" t="s">
        <v>2258</v>
      </c>
      <c r="B46" s="54" t="s">
        <v>676</v>
      </c>
      <c r="C46" s="99" t="s">
        <v>2661</v>
      </c>
      <c r="D46" s="98" t="s">
        <v>41</v>
      </c>
      <c r="E46" s="101">
        <v>11.48</v>
      </c>
      <c r="F46" s="76"/>
      <c r="G46" s="103">
        <f t="shared" ref="G46:G52" si="5">ROUND(E46*F46,2)</f>
        <v>0</v>
      </c>
      <c r="K46" s="173"/>
    </row>
    <row r="47" spans="1:11" x14ac:dyDescent="0.25">
      <c r="A47" s="53" t="s">
        <v>2259</v>
      </c>
      <c r="B47" s="54" t="s">
        <v>676</v>
      </c>
      <c r="C47" s="99" t="s">
        <v>2217</v>
      </c>
      <c r="D47" s="98" t="s">
        <v>39</v>
      </c>
      <c r="E47" s="101">
        <v>82</v>
      </c>
      <c r="F47" s="76"/>
      <c r="G47" s="103">
        <f t="shared" si="5"/>
        <v>0</v>
      </c>
      <c r="K47" s="173"/>
    </row>
    <row r="48" spans="1:11" x14ac:dyDescent="0.25">
      <c r="A48" s="53" t="s">
        <v>2260</v>
      </c>
      <c r="B48" s="54" t="s">
        <v>676</v>
      </c>
      <c r="C48" s="99" t="s">
        <v>2218</v>
      </c>
      <c r="D48" s="98" t="s">
        <v>39</v>
      </c>
      <c r="E48" s="101">
        <v>41</v>
      </c>
      <c r="F48" s="76"/>
      <c r="G48" s="103">
        <f t="shared" si="5"/>
        <v>0</v>
      </c>
    </row>
    <row r="49" spans="1:11" ht="47.25" x14ac:dyDescent="0.25">
      <c r="A49" s="53" t="s">
        <v>2261</v>
      </c>
      <c r="B49" s="54" t="s">
        <v>676</v>
      </c>
      <c r="C49" s="99" t="s">
        <v>2251</v>
      </c>
      <c r="D49" s="98" t="s">
        <v>39</v>
      </c>
      <c r="E49" s="101">
        <v>13</v>
      </c>
      <c r="F49" s="76"/>
      <c r="G49" s="103">
        <f t="shared" si="5"/>
        <v>0</v>
      </c>
      <c r="K49" s="173"/>
    </row>
    <row r="50" spans="1:11" ht="47.25" x14ac:dyDescent="0.25">
      <c r="A50" s="53" t="s">
        <v>2262</v>
      </c>
      <c r="B50" s="54" t="s">
        <v>676</v>
      </c>
      <c r="C50" s="99" t="s">
        <v>2253</v>
      </c>
      <c r="D50" s="98" t="s">
        <v>39</v>
      </c>
      <c r="E50" s="101">
        <v>13</v>
      </c>
      <c r="F50" s="76"/>
      <c r="G50" s="103">
        <f t="shared" si="5"/>
        <v>0</v>
      </c>
      <c r="K50" s="173"/>
    </row>
    <row r="51" spans="1:11" x14ac:dyDescent="0.25">
      <c r="A51" s="53" t="s">
        <v>2263</v>
      </c>
      <c r="B51" s="54" t="s">
        <v>676</v>
      </c>
      <c r="C51" s="99" t="s">
        <v>2229</v>
      </c>
      <c r="D51" s="98" t="s">
        <v>39</v>
      </c>
      <c r="E51" s="101">
        <v>54</v>
      </c>
      <c r="F51" s="76"/>
      <c r="G51" s="103">
        <f t="shared" si="5"/>
        <v>0</v>
      </c>
    </row>
    <row r="52" spans="1:11" x14ac:dyDescent="0.25">
      <c r="A52" s="53" t="s">
        <v>2264</v>
      </c>
      <c r="B52" s="54" t="s">
        <v>676</v>
      </c>
      <c r="C52" s="99" t="s">
        <v>2220</v>
      </c>
      <c r="D52" s="98" t="s">
        <v>41</v>
      </c>
      <c r="E52" s="101">
        <v>11.48</v>
      </c>
      <c r="F52" s="76"/>
      <c r="G52" s="103">
        <f t="shared" si="5"/>
        <v>0</v>
      </c>
      <c r="K52" s="173"/>
    </row>
    <row r="53" spans="1:11" ht="31.5" x14ac:dyDescent="0.25">
      <c r="A53" s="27"/>
      <c r="B53" s="14"/>
      <c r="C53" s="253" t="s">
        <v>2265</v>
      </c>
      <c r="D53" s="14" t="s">
        <v>397</v>
      </c>
      <c r="E53" s="80" t="s">
        <v>397</v>
      </c>
      <c r="F53" s="87" t="s">
        <v>397</v>
      </c>
      <c r="G53" s="87">
        <f>SUM(G46:G52)</f>
        <v>0</v>
      </c>
    </row>
    <row r="54" spans="1:11" ht="31.5" x14ac:dyDescent="0.25">
      <c r="A54" s="68">
        <v>7</v>
      </c>
      <c r="B54" s="68"/>
      <c r="C54" s="69" t="s">
        <v>2266</v>
      </c>
      <c r="D54" s="68" t="s">
        <v>397</v>
      </c>
      <c r="E54" s="68" t="s">
        <v>397</v>
      </c>
      <c r="F54" s="83" t="s">
        <v>397</v>
      </c>
      <c r="G54" s="74" t="s">
        <v>397</v>
      </c>
    </row>
    <row r="55" spans="1:11" ht="31.5" x14ac:dyDescent="0.25">
      <c r="A55" s="53" t="s">
        <v>2267</v>
      </c>
      <c r="B55" s="54" t="s">
        <v>676</v>
      </c>
      <c r="C55" s="99" t="s">
        <v>2661</v>
      </c>
      <c r="D55" s="98" t="s">
        <v>41</v>
      </c>
      <c r="E55" s="101">
        <v>6.72</v>
      </c>
      <c r="F55" s="76"/>
      <c r="G55" s="103">
        <f t="shared" ref="G55:G62" si="6">ROUND(E55*F55,2)</f>
        <v>0</v>
      </c>
      <c r="K55" s="173"/>
    </row>
    <row r="56" spans="1:11" x14ac:dyDescent="0.25">
      <c r="A56" s="53" t="s">
        <v>2268</v>
      </c>
      <c r="B56" s="54" t="s">
        <v>676</v>
      </c>
      <c r="C56" s="99" t="s">
        <v>2217</v>
      </c>
      <c r="D56" s="98" t="s">
        <v>39</v>
      </c>
      <c r="E56" s="101">
        <v>48</v>
      </c>
      <c r="F56" s="76"/>
      <c r="G56" s="103">
        <f t="shared" si="6"/>
        <v>0</v>
      </c>
      <c r="K56" s="173"/>
    </row>
    <row r="57" spans="1:11" x14ac:dyDescent="0.25">
      <c r="A57" s="53" t="s">
        <v>2269</v>
      </c>
      <c r="B57" s="54" t="s">
        <v>676</v>
      </c>
      <c r="C57" s="99" t="s">
        <v>2218</v>
      </c>
      <c r="D57" s="98" t="s">
        <v>39</v>
      </c>
      <c r="E57" s="101">
        <v>24</v>
      </c>
      <c r="F57" s="76"/>
      <c r="G57" s="103">
        <f t="shared" si="6"/>
        <v>0</v>
      </c>
    </row>
    <row r="58" spans="1:11" ht="47.25" x14ac:dyDescent="0.25">
      <c r="A58" s="53" t="s">
        <v>2270</v>
      </c>
      <c r="B58" s="54" t="s">
        <v>676</v>
      </c>
      <c r="C58" s="99" t="s">
        <v>2251</v>
      </c>
      <c r="D58" s="98" t="s">
        <v>39</v>
      </c>
      <c r="E58" s="101">
        <v>13</v>
      </c>
      <c r="F58" s="76"/>
      <c r="G58" s="103">
        <f t="shared" si="6"/>
        <v>0</v>
      </c>
      <c r="K58" s="173"/>
    </row>
    <row r="59" spans="1:11" ht="47.25" x14ac:dyDescent="0.25">
      <c r="A59" s="53" t="s">
        <v>2271</v>
      </c>
      <c r="B59" s="54" t="s">
        <v>676</v>
      </c>
      <c r="C59" s="99" t="s">
        <v>2253</v>
      </c>
      <c r="D59" s="98" t="s">
        <v>39</v>
      </c>
      <c r="E59" s="101">
        <v>13</v>
      </c>
      <c r="F59" s="76"/>
      <c r="G59" s="103">
        <f t="shared" si="6"/>
        <v>0</v>
      </c>
      <c r="K59" s="173"/>
    </row>
    <row r="60" spans="1:11" x14ac:dyDescent="0.25">
      <c r="A60" s="53" t="s">
        <v>2272</v>
      </c>
      <c r="B60" s="54" t="s">
        <v>676</v>
      </c>
      <c r="C60" s="99" t="s">
        <v>2229</v>
      </c>
      <c r="D60" s="98" t="s">
        <v>39</v>
      </c>
      <c r="E60" s="101">
        <v>37</v>
      </c>
      <c r="F60" s="76"/>
      <c r="G60" s="103">
        <f t="shared" si="6"/>
        <v>0</v>
      </c>
    </row>
    <row r="61" spans="1:11" ht="31.5" x14ac:dyDescent="0.25">
      <c r="A61" s="53" t="s">
        <v>2273</v>
      </c>
      <c r="B61" s="54" t="s">
        <v>676</v>
      </c>
      <c r="C61" s="99" t="s">
        <v>2274</v>
      </c>
      <c r="D61" s="98" t="s">
        <v>39</v>
      </c>
      <c r="E61" s="101">
        <v>110</v>
      </c>
      <c r="F61" s="76"/>
      <c r="G61" s="103">
        <f t="shared" si="6"/>
        <v>0</v>
      </c>
    </row>
    <row r="62" spans="1:11" x14ac:dyDescent="0.25">
      <c r="A62" s="53" t="s">
        <v>2275</v>
      </c>
      <c r="B62" s="54" t="s">
        <v>676</v>
      </c>
      <c r="C62" s="99" t="s">
        <v>2220</v>
      </c>
      <c r="D62" s="98" t="s">
        <v>41</v>
      </c>
      <c r="E62" s="101">
        <v>6.72</v>
      </c>
      <c r="F62" s="76"/>
      <c r="G62" s="103">
        <f t="shared" si="6"/>
        <v>0</v>
      </c>
      <c r="K62" s="173"/>
    </row>
    <row r="63" spans="1:11" ht="31.5" x14ac:dyDescent="0.25">
      <c r="A63" s="27"/>
      <c r="B63" s="14"/>
      <c r="C63" s="253" t="s">
        <v>2276</v>
      </c>
      <c r="D63" s="14" t="s">
        <v>397</v>
      </c>
      <c r="E63" s="80" t="s">
        <v>397</v>
      </c>
      <c r="F63" s="87" t="s">
        <v>397</v>
      </c>
      <c r="G63" s="87">
        <f>SUM(G55:G62)</f>
        <v>0</v>
      </c>
    </row>
    <row r="64" spans="1:11" ht="31.5" x14ac:dyDescent="0.25">
      <c r="A64" s="68">
        <v>8</v>
      </c>
      <c r="B64" s="68"/>
      <c r="C64" s="69" t="s">
        <v>2277</v>
      </c>
      <c r="D64" s="68" t="s">
        <v>397</v>
      </c>
      <c r="E64" s="68" t="s">
        <v>397</v>
      </c>
      <c r="F64" s="83" t="s">
        <v>397</v>
      </c>
      <c r="G64" s="74" t="s">
        <v>397</v>
      </c>
    </row>
    <row r="65" spans="1:11" ht="31.5" x14ac:dyDescent="0.25">
      <c r="A65" s="53" t="s">
        <v>2278</v>
      </c>
      <c r="B65" s="54" t="s">
        <v>676</v>
      </c>
      <c r="C65" s="99" t="s">
        <v>2661</v>
      </c>
      <c r="D65" s="98" t="s">
        <v>41</v>
      </c>
      <c r="E65" s="101">
        <v>8.1199999999999992</v>
      </c>
      <c r="F65" s="76"/>
      <c r="G65" s="103">
        <f t="shared" ref="G65:G73" si="7">ROUND(E65*F65,2)</f>
        <v>0</v>
      </c>
      <c r="K65" s="173"/>
    </row>
    <row r="66" spans="1:11" x14ac:dyDescent="0.25">
      <c r="A66" s="53" t="s">
        <v>2279</v>
      </c>
      <c r="B66" s="54" t="s">
        <v>676</v>
      </c>
      <c r="C66" s="99" t="s">
        <v>2217</v>
      </c>
      <c r="D66" s="98" t="s">
        <v>39</v>
      </c>
      <c r="E66" s="101">
        <v>54</v>
      </c>
      <c r="F66" s="76"/>
      <c r="G66" s="103">
        <f t="shared" si="7"/>
        <v>0</v>
      </c>
      <c r="K66" s="173"/>
    </row>
    <row r="67" spans="1:11" x14ac:dyDescent="0.25">
      <c r="A67" s="53" t="s">
        <v>2280</v>
      </c>
      <c r="B67" s="54" t="s">
        <v>676</v>
      </c>
      <c r="C67" s="99" t="s">
        <v>2218</v>
      </c>
      <c r="D67" s="98" t="s">
        <v>39</v>
      </c>
      <c r="E67" s="101">
        <v>29</v>
      </c>
      <c r="F67" s="76"/>
      <c r="G67" s="103">
        <f t="shared" si="7"/>
        <v>0</v>
      </c>
    </row>
    <row r="68" spans="1:11" ht="47.25" x14ac:dyDescent="0.25">
      <c r="A68" s="53" t="s">
        <v>2281</v>
      </c>
      <c r="B68" s="54" t="s">
        <v>676</v>
      </c>
      <c r="C68" s="99" t="s">
        <v>2251</v>
      </c>
      <c r="D68" s="98" t="s">
        <v>39</v>
      </c>
      <c r="E68" s="101">
        <v>12</v>
      </c>
      <c r="F68" s="76"/>
      <c r="G68" s="103">
        <f t="shared" si="7"/>
        <v>0</v>
      </c>
      <c r="K68" s="173"/>
    </row>
    <row r="69" spans="1:11" ht="47.25" x14ac:dyDescent="0.25">
      <c r="A69" s="53" t="s">
        <v>2282</v>
      </c>
      <c r="B69" s="54" t="s">
        <v>676</v>
      </c>
      <c r="C69" s="99" t="s">
        <v>2253</v>
      </c>
      <c r="D69" s="98" t="s">
        <v>39</v>
      </c>
      <c r="E69" s="101">
        <v>12</v>
      </c>
      <c r="F69" s="76"/>
      <c r="G69" s="103">
        <f t="shared" si="7"/>
        <v>0</v>
      </c>
      <c r="K69" s="173"/>
    </row>
    <row r="70" spans="1:11" x14ac:dyDescent="0.25">
      <c r="A70" s="53" t="s">
        <v>2283</v>
      </c>
      <c r="B70" s="54" t="s">
        <v>676</v>
      </c>
      <c r="C70" s="99" t="s">
        <v>2219</v>
      </c>
      <c r="D70" s="98" t="s">
        <v>39</v>
      </c>
      <c r="E70" s="101">
        <v>41</v>
      </c>
      <c r="F70" s="76"/>
      <c r="G70" s="103">
        <f t="shared" si="7"/>
        <v>0</v>
      </c>
    </row>
    <row r="71" spans="1:11" x14ac:dyDescent="0.25">
      <c r="A71" s="53" t="s">
        <v>2284</v>
      </c>
      <c r="B71" s="54" t="s">
        <v>676</v>
      </c>
      <c r="C71" s="99" t="s">
        <v>2220</v>
      </c>
      <c r="D71" s="98" t="s">
        <v>41</v>
      </c>
      <c r="E71" s="101">
        <v>8.1199999999999992</v>
      </c>
      <c r="F71" s="76"/>
      <c r="G71" s="103">
        <f t="shared" si="7"/>
        <v>0</v>
      </c>
      <c r="K71" s="173"/>
    </row>
    <row r="72" spans="1:11" x14ac:dyDescent="0.25">
      <c r="A72" s="53" t="s">
        <v>2285</v>
      </c>
      <c r="B72" s="54" t="s">
        <v>676</v>
      </c>
      <c r="C72" s="99" t="s">
        <v>2286</v>
      </c>
      <c r="D72" s="98" t="s">
        <v>250</v>
      </c>
      <c r="E72" s="101">
        <v>1</v>
      </c>
      <c r="F72" s="76"/>
      <c r="G72" s="103">
        <f t="shared" si="7"/>
        <v>0</v>
      </c>
      <c r="K72" s="173"/>
    </row>
    <row r="73" spans="1:11" x14ac:dyDescent="0.25">
      <c r="A73" s="53" t="s">
        <v>2287</v>
      </c>
      <c r="B73" s="54" t="s">
        <v>676</v>
      </c>
      <c r="C73" s="99" t="s">
        <v>2222</v>
      </c>
      <c r="D73" s="98" t="s">
        <v>39</v>
      </c>
      <c r="E73" s="101">
        <v>6</v>
      </c>
      <c r="F73" s="76"/>
      <c r="G73" s="103">
        <f t="shared" si="7"/>
        <v>0</v>
      </c>
    </row>
    <row r="74" spans="1:11" ht="31.5" x14ac:dyDescent="0.25">
      <c r="A74" s="27"/>
      <c r="B74" s="14"/>
      <c r="C74" s="253" t="s">
        <v>2288</v>
      </c>
      <c r="D74" s="14" t="s">
        <v>397</v>
      </c>
      <c r="E74" s="80" t="s">
        <v>397</v>
      </c>
      <c r="F74" s="87" t="s">
        <v>397</v>
      </c>
      <c r="G74" s="87">
        <f>SUM(G65:G73)</f>
        <v>0</v>
      </c>
    </row>
    <row r="75" spans="1:11" ht="31.5" x14ac:dyDescent="0.25">
      <c r="A75" s="68">
        <v>9</v>
      </c>
      <c r="B75" s="68"/>
      <c r="C75" s="69" t="s">
        <v>2289</v>
      </c>
      <c r="D75" s="68" t="s">
        <v>397</v>
      </c>
      <c r="E75" s="68" t="s">
        <v>397</v>
      </c>
      <c r="F75" s="83" t="s">
        <v>397</v>
      </c>
      <c r="G75" s="74" t="s">
        <v>397</v>
      </c>
    </row>
    <row r="76" spans="1:11" ht="31.5" x14ac:dyDescent="0.25">
      <c r="A76" s="53" t="s">
        <v>2290</v>
      </c>
      <c r="B76" s="54" t="s">
        <v>676</v>
      </c>
      <c r="C76" s="99" t="s">
        <v>2661</v>
      </c>
      <c r="D76" s="98" t="s">
        <v>41</v>
      </c>
      <c r="E76" s="101">
        <v>5.32</v>
      </c>
      <c r="F76" s="76"/>
      <c r="G76" s="103">
        <f t="shared" ref="G76:G80" si="8">ROUND(E76*F76,2)</f>
        <v>0</v>
      </c>
      <c r="K76" s="173"/>
    </row>
    <row r="77" spans="1:11" x14ac:dyDescent="0.25">
      <c r="A77" s="53" t="s">
        <v>2291</v>
      </c>
      <c r="B77" s="54" t="s">
        <v>676</v>
      </c>
      <c r="C77" s="99" t="s">
        <v>2217</v>
      </c>
      <c r="D77" s="98" t="s">
        <v>39</v>
      </c>
      <c r="E77" s="101">
        <v>38</v>
      </c>
      <c r="F77" s="76"/>
      <c r="G77" s="103">
        <f t="shared" si="8"/>
        <v>0</v>
      </c>
      <c r="K77" s="173"/>
    </row>
    <row r="78" spans="1:11" x14ac:dyDescent="0.25">
      <c r="A78" s="53" t="s">
        <v>2292</v>
      </c>
      <c r="B78" s="54" t="s">
        <v>676</v>
      </c>
      <c r="C78" s="99" t="s">
        <v>2218</v>
      </c>
      <c r="D78" s="98" t="s">
        <v>39</v>
      </c>
      <c r="E78" s="101">
        <v>19</v>
      </c>
      <c r="F78" s="76"/>
      <c r="G78" s="103">
        <f t="shared" si="8"/>
        <v>0</v>
      </c>
    </row>
    <row r="79" spans="1:11" x14ac:dyDescent="0.25">
      <c r="A79" s="53" t="s">
        <v>2293</v>
      </c>
      <c r="B79" s="54" t="s">
        <v>676</v>
      </c>
      <c r="C79" s="99" t="s">
        <v>2229</v>
      </c>
      <c r="D79" s="98" t="s">
        <v>39</v>
      </c>
      <c r="E79" s="101">
        <v>19</v>
      </c>
      <c r="F79" s="76"/>
      <c r="G79" s="103">
        <f t="shared" si="8"/>
        <v>0</v>
      </c>
    </row>
    <row r="80" spans="1:11" x14ac:dyDescent="0.25">
      <c r="A80" s="53" t="s">
        <v>2294</v>
      </c>
      <c r="B80" s="54" t="s">
        <v>676</v>
      </c>
      <c r="C80" s="99" t="s">
        <v>2220</v>
      </c>
      <c r="D80" s="98" t="s">
        <v>41</v>
      </c>
      <c r="E80" s="101">
        <v>5.32</v>
      </c>
      <c r="F80" s="76"/>
      <c r="G80" s="103">
        <f t="shared" si="8"/>
        <v>0</v>
      </c>
      <c r="K80" s="173"/>
    </row>
    <row r="81" spans="1:11" ht="31.5" x14ac:dyDescent="0.25">
      <c r="A81" s="27"/>
      <c r="B81" s="14"/>
      <c r="C81" s="253" t="s">
        <v>2295</v>
      </c>
      <c r="D81" s="14" t="s">
        <v>397</v>
      </c>
      <c r="E81" s="80" t="s">
        <v>397</v>
      </c>
      <c r="F81" s="87" t="s">
        <v>397</v>
      </c>
      <c r="G81" s="87">
        <f>SUM(G76:G80)</f>
        <v>0</v>
      </c>
    </row>
    <row r="82" spans="1:11" ht="31.5" x14ac:dyDescent="0.25">
      <c r="A82" s="68">
        <v>10</v>
      </c>
      <c r="B82" s="68"/>
      <c r="C82" s="69" t="s">
        <v>2296</v>
      </c>
      <c r="D82" s="68" t="s">
        <v>397</v>
      </c>
      <c r="E82" s="68" t="s">
        <v>397</v>
      </c>
      <c r="F82" s="83" t="s">
        <v>397</v>
      </c>
      <c r="G82" s="74" t="s">
        <v>397</v>
      </c>
    </row>
    <row r="83" spans="1:11" ht="31.5" x14ac:dyDescent="0.25">
      <c r="A83" s="53" t="s">
        <v>2297</v>
      </c>
      <c r="B83" s="54" t="s">
        <v>676</v>
      </c>
      <c r="C83" s="99" t="s">
        <v>2661</v>
      </c>
      <c r="D83" s="98" t="s">
        <v>41</v>
      </c>
      <c r="E83" s="101">
        <v>5.6</v>
      </c>
      <c r="F83" s="76"/>
      <c r="G83" s="103">
        <f t="shared" ref="G83:G87" si="9">ROUND(E83*F83,2)</f>
        <v>0</v>
      </c>
      <c r="K83" s="173"/>
    </row>
    <row r="84" spans="1:11" x14ac:dyDescent="0.25">
      <c r="A84" s="53" t="s">
        <v>2298</v>
      </c>
      <c r="B84" s="54" t="s">
        <v>676</v>
      </c>
      <c r="C84" s="99" t="s">
        <v>2217</v>
      </c>
      <c r="D84" s="98" t="s">
        <v>39</v>
      </c>
      <c r="E84" s="101">
        <v>40</v>
      </c>
      <c r="F84" s="76"/>
      <c r="G84" s="103">
        <f t="shared" si="9"/>
        <v>0</v>
      </c>
      <c r="K84" s="173"/>
    </row>
    <row r="85" spans="1:11" x14ac:dyDescent="0.25">
      <c r="A85" s="53" t="s">
        <v>2299</v>
      </c>
      <c r="B85" s="54" t="s">
        <v>676</v>
      </c>
      <c r="C85" s="99" t="s">
        <v>2218</v>
      </c>
      <c r="D85" s="98" t="s">
        <v>39</v>
      </c>
      <c r="E85" s="101">
        <v>20</v>
      </c>
      <c r="F85" s="76"/>
      <c r="G85" s="103">
        <f t="shared" si="9"/>
        <v>0</v>
      </c>
    </row>
    <row r="86" spans="1:11" x14ac:dyDescent="0.25">
      <c r="A86" s="53" t="s">
        <v>2300</v>
      </c>
      <c r="B86" s="54" t="s">
        <v>676</v>
      </c>
      <c r="C86" s="99" t="s">
        <v>2229</v>
      </c>
      <c r="D86" s="98" t="s">
        <v>39</v>
      </c>
      <c r="E86" s="101">
        <v>20</v>
      </c>
      <c r="F86" s="76"/>
      <c r="G86" s="103">
        <f t="shared" si="9"/>
        <v>0</v>
      </c>
    </row>
    <row r="87" spans="1:11" x14ac:dyDescent="0.25">
      <c r="A87" s="53" t="s">
        <v>2301</v>
      </c>
      <c r="B87" s="54" t="s">
        <v>676</v>
      </c>
      <c r="C87" s="99" t="s">
        <v>2220</v>
      </c>
      <c r="D87" s="98" t="s">
        <v>41</v>
      </c>
      <c r="E87" s="101">
        <v>5.6</v>
      </c>
      <c r="F87" s="76"/>
      <c r="G87" s="103">
        <f t="shared" si="9"/>
        <v>0</v>
      </c>
      <c r="K87" s="173"/>
    </row>
    <row r="88" spans="1:11" ht="31.5" x14ac:dyDescent="0.25">
      <c r="A88" s="27"/>
      <c r="B88" s="14"/>
      <c r="C88" s="253" t="s">
        <v>2302</v>
      </c>
      <c r="D88" s="14" t="s">
        <v>397</v>
      </c>
      <c r="E88" s="80" t="s">
        <v>397</v>
      </c>
      <c r="F88" s="87" t="s">
        <v>397</v>
      </c>
      <c r="G88" s="87">
        <f>SUM(G83:G87)</f>
        <v>0</v>
      </c>
    </row>
    <row r="89" spans="1:11" ht="31.5" x14ac:dyDescent="0.25">
      <c r="A89" s="68">
        <v>11</v>
      </c>
      <c r="B89" s="68"/>
      <c r="C89" s="69" t="s">
        <v>2303</v>
      </c>
      <c r="D89" s="68" t="s">
        <v>397</v>
      </c>
      <c r="E89" s="68" t="s">
        <v>397</v>
      </c>
      <c r="F89" s="83" t="s">
        <v>397</v>
      </c>
      <c r="G89" s="74" t="s">
        <v>397</v>
      </c>
    </row>
    <row r="90" spans="1:11" ht="31.5" x14ac:dyDescent="0.25">
      <c r="A90" s="53" t="s">
        <v>2304</v>
      </c>
      <c r="B90" s="54" t="s">
        <v>676</v>
      </c>
      <c r="C90" s="99" t="s">
        <v>2661</v>
      </c>
      <c r="D90" s="98" t="s">
        <v>41</v>
      </c>
      <c r="E90" s="101">
        <v>3.36</v>
      </c>
      <c r="F90" s="76"/>
      <c r="G90" s="103">
        <f t="shared" ref="G90:G94" si="10">ROUND(E90*F90,2)</f>
        <v>0</v>
      </c>
      <c r="K90" s="173"/>
    </row>
    <row r="91" spans="1:11" x14ac:dyDescent="0.25">
      <c r="A91" s="53" t="s">
        <v>2305</v>
      </c>
      <c r="B91" s="54" t="s">
        <v>676</v>
      </c>
      <c r="C91" s="99" t="s">
        <v>2217</v>
      </c>
      <c r="D91" s="98" t="s">
        <v>39</v>
      </c>
      <c r="E91" s="101">
        <v>24</v>
      </c>
      <c r="F91" s="76"/>
      <c r="G91" s="103">
        <f t="shared" si="10"/>
        <v>0</v>
      </c>
      <c r="K91" s="173"/>
    </row>
    <row r="92" spans="1:11" x14ac:dyDescent="0.25">
      <c r="A92" s="53" t="s">
        <v>2306</v>
      </c>
      <c r="B92" s="54" t="s">
        <v>676</v>
      </c>
      <c r="C92" s="99" t="s">
        <v>2218</v>
      </c>
      <c r="D92" s="98" t="s">
        <v>39</v>
      </c>
      <c r="E92" s="101">
        <v>12</v>
      </c>
      <c r="F92" s="76"/>
      <c r="G92" s="103">
        <f t="shared" si="10"/>
        <v>0</v>
      </c>
    </row>
    <row r="93" spans="1:11" x14ac:dyDescent="0.25">
      <c r="A93" s="53" t="s">
        <v>2307</v>
      </c>
      <c r="B93" s="54" t="s">
        <v>676</v>
      </c>
      <c r="C93" s="99" t="s">
        <v>2229</v>
      </c>
      <c r="D93" s="98" t="s">
        <v>39</v>
      </c>
      <c r="E93" s="101">
        <v>12</v>
      </c>
      <c r="F93" s="76"/>
      <c r="G93" s="103">
        <f t="shared" si="10"/>
        <v>0</v>
      </c>
    </row>
    <row r="94" spans="1:11" x14ac:dyDescent="0.25">
      <c r="A94" s="53" t="s">
        <v>2308</v>
      </c>
      <c r="B94" s="54" t="s">
        <v>676</v>
      </c>
      <c r="C94" s="99" t="s">
        <v>2220</v>
      </c>
      <c r="D94" s="98" t="s">
        <v>41</v>
      </c>
      <c r="E94" s="101">
        <v>3.36</v>
      </c>
      <c r="F94" s="76"/>
      <c r="G94" s="103">
        <f t="shared" si="10"/>
        <v>0</v>
      </c>
      <c r="K94" s="173"/>
    </row>
    <row r="95" spans="1:11" ht="31.5" x14ac:dyDescent="0.25">
      <c r="A95" s="27"/>
      <c r="B95" s="14"/>
      <c r="C95" s="253" t="s">
        <v>2309</v>
      </c>
      <c r="D95" s="14" t="s">
        <v>397</v>
      </c>
      <c r="E95" s="80" t="s">
        <v>397</v>
      </c>
      <c r="F95" s="87" t="s">
        <v>397</v>
      </c>
      <c r="G95" s="87">
        <f>SUM(G90:G94)</f>
        <v>0</v>
      </c>
    </row>
    <row r="96" spans="1:11" ht="31.5" x14ac:dyDescent="0.25">
      <c r="A96" s="68">
        <v>12</v>
      </c>
      <c r="B96" s="68"/>
      <c r="C96" s="69" t="s">
        <v>2310</v>
      </c>
      <c r="D96" s="68" t="s">
        <v>397</v>
      </c>
      <c r="E96" s="68" t="s">
        <v>397</v>
      </c>
      <c r="F96" s="83" t="s">
        <v>397</v>
      </c>
      <c r="G96" s="74" t="s">
        <v>397</v>
      </c>
    </row>
    <row r="97" spans="1:11" ht="31.5" x14ac:dyDescent="0.25">
      <c r="A97" s="53" t="s">
        <v>2311</v>
      </c>
      <c r="B97" s="54" t="s">
        <v>676</v>
      </c>
      <c r="C97" s="99" t="s">
        <v>2661</v>
      </c>
      <c r="D97" s="98" t="s">
        <v>41</v>
      </c>
      <c r="E97" s="101">
        <v>5.88</v>
      </c>
      <c r="F97" s="76"/>
      <c r="G97" s="103">
        <f t="shared" ref="G97:G103" si="11">ROUND(E97*F97,2)</f>
        <v>0</v>
      </c>
      <c r="K97" s="173"/>
    </row>
    <row r="98" spans="1:11" x14ac:dyDescent="0.25">
      <c r="A98" s="53" t="s">
        <v>2312</v>
      </c>
      <c r="B98" s="54" t="s">
        <v>676</v>
      </c>
      <c r="C98" s="99" t="s">
        <v>2217</v>
      </c>
      <c r="D98" s="98" t="s">
        <v>39</v>
      </c>
      <c r="E98" s="101">
        <v>42</v>
      </c>
      <c r="F98" s="76"/>
      <c r="G98" s="103">
        <f t="shared" si="11"/>
        <v>0</v>
      </c>
      <c r="K98" s="173"/>
    </row>
    <row r="99" spans="1:11" x14ac:dyDescent="0.25">
      <c r="A99" s="53" t="s">
        <v>2313</v>
      </c>
      <c r="B99" s="54" t="s">
        <v>676</v>
      </c>
      <c r="C99" s="99" t="s">
        <v>2218</v>
      </c>
      <c r="D99" s="98" t="s">
        <v>39</v>
      </c>
      <c r="E99" s="101">
        <v>21</v>
      </c>
      <c r="F99" s="76"/>
      <c r="G99" s="103">
        <f t="shared" si="11"/>
        <v>0</v>
      </c>
    </row>
    <row r="100" spans="1:11" ht="47.25" x14ac:dyDescent="0.25">
      <c r="A100" s="53" t="s">
        <v>2314</v>
      </c>
      <c r="B100" s="54" t="s">
        <v>676</v>
      </c>
      <c r="C100" s="99" t="s">
        <v>2251</v>
      </c>
      <c r="D100" s="98" t="s">
        <v>39</v>
      </c>
      <c r="E100" s="101">
        <v>10</v>
      </c>
      <c r="F100" s="76"/>
      <c r="G100" s="103">
        <f t="shared" si="11"/>
        <v>0</v>
      </c>
      <c r="K100" s="173"/>
    </row>
    <row r="101" spans="1:11" ht="47.25" x14ac:dyDescent="0.25">
      <c r="A101" s="53" t="s">
        <v>2315</v>
      </c>
      <c r="B101" s="54" t="s">
        <v>676</v>
      </c>
      <c r="C101" s="99" t="s">
        <v>2253</v>
      </c>
      <c r="D101" s="98" t="s">
        <v>39</v>
      </c>
      <c r="E101" s="101">
        <v>10</v>
      </c>
      <c r="F101" s="76"/>
      <c r="G101" s="103">
        <f t="shared" si="11"/>
        <v>0</v>
      </c>
      <c r="K101" s="173"/>
    </row>
    <row r="102" spans="1:11" x14ac:dyDescent="0.25">
      <c r="A102" s="53" t="s">
        <v>2316</v>
      </c>
      <c r="B102" s="54" t="s">
        <v>676</v>
      </c>
      <c r="C102" s="99" t="s">
        <v>2229</v>
      </c>
      <c r="D102" s="98" t="s">
        <v>39</v>
      </c>
      <c r="E102" s="101">
        <v>31</v>
      </c>
      <c r="F102" s="76"/>
      <c r="G102" s="103">
        <f t="shared" si="11"/>
        <v>0</v>
      </c>
    </row>
    <row r="103" spans="1:11" x14ac:dyDescent="0.25">
      <c r="A103" s="53" t="s">
        <v>2317</v>
      </c>
      <c r="B103" s="54" t="s">
        <v>676</v>
      </c>
      <c r="C103" s="99" t="s">
        <v>2220</v>
      </c>
      <c r="D103" s="98" t="s">
        <v>41</v>
      </c>
      <c r="E103" s="101">
        <v>5.88</v>
      </c>
      <c r="F103" s="76"/>
      <c r="G103" s="103">
        <f t="shared" si="11"/>
        <v>0</v>
      </c>
      <c r="K103" s="173"/>
    </row>
    <row r="104" spans="1:11" ht="31.5" x14ac:dyDescent="0.25">
      <c r="A104" s="27"/>
      <c r="B104" s="14"/>
      <c r="C104" s="253" t="s">
        <v>2318</v>
      </c>
      <c r="D104" s="14" t="s">
        <v>397</v>
      </c>
      <c r="E104" s="80" t="s">
        <v>397</v>
      </c>
      <c r="F104" s="87" t="s">
        <v>397</v>
      </c>
      <c r="G104" s="87">
        <f>SUM(G97:G103)</f>
        <v>0</v>
      </c>
    </row>
    <row r="105" spans="1:11" ht="31.5" x14ac:dyDescent="0.25">
      <c r="A105" s="68">
        <v>13</v>
      </c>
      <c r="B105" s="68"/>
      <c r="C105" s="69" t="s">
        <v>2319</v>
      </c>
      <c r="D105" s="68" t="s">
        <v>397</v>
      </c>
      <c r="E105" s="68" t="s">
        <v>397</v>
      </c>
      <c r="F105" s="83" t="s">
        <v>397</v>
      </c>
      <c r="G105" s="74" t="s">
        <v>397</v>
      </c>
    </row>
    <row r="106" spans="1:11" ht="31.5" x14ac:dyDescent="0.25">
      <c r="A106" s="53" t="s">
        <v>2320</v>
      </c>
      <c r="B106" s="54" t="s">
        <v>676</v>
      </c>
      <c r="C106" s="99" t="s">
        <v>2661</v>
      </c>
      <c r="D106" s="98" t="s">
        <v>41</v>
      </c>
      <c r="E106" s="101">
        <v>9.8000000000000007</v>
      </c>
      <c r="F106" s="76"/>
      <c r="G106" s="103">
        <f t="shared" ref="G106:G112" si="12">ROUND(E106*F106,2)</f>
        <v>0</v>
      </c>
      <c r="K106" s="173"/>
    </row>
    <row r="107" spans="1:11" x14ac:dyDescent="0.25">
      <c r="A107" s="53" t="s">
        <v>2321</v>
      </c>
      <c r="B107" s="54" t="s">
        <v>676</v>
      </c>
      <c r="C107" s="99" t="s">
        <v>2217</v>
      </c>
      <c r="D107" s="98" t="s">
        <v>39</v>
      </c>
      <c r="E107" s="101">
        <v>70</v>
      </c>
      <c r="F107" s="76"/>
      <c r="G107" s="103">
        <f t="shared" si="12"/>
        <v>0</v>
      </c>
      <c r="K107" s="173"/>
    </row>
    <row r="108" spans="1:11" x14ac:dyDescent="0.25">
      <c r="A108" s="53" t="s">
        <v>2322</v>
      </c>
      <c r="B108" s="54" t="s">
        <v>676</v>
      </c>
      <c r="C108" s="99" t="s">
        <v>2218</v>
      </c>
      <c r="D108" s="98" t="s">
        <v>39</v>
      </c>
      <c r="E108" s="101">
        <v>35</v>
      </c>
      <c r="F108" s="76"/>
      <c r="G108" s="103">
        <f t="shared" si="12"/>
        <v>0</v>
      </c>
    </row>
    <row r="109" spans="1:11" ht="47.25" x14ac:dyDescent="0.25">
      <c r="A109" s="53" t="s">
        <v>2323</v>
      </c>
      <c r="B109" s="54" t="s">
        <v>676</v>
      </c>
      <c r="C109" s="99" t="s">
        <v>2251</v>
      </c>
      <c r="D109" s="98" t="s">
        <v>39</v>
      </c>
      <c r="E109" s="101">
        <v>10</v>
      </c>
      <c r="F109" s="76"/>
      <c r="G109" s="103">
        <f t="shared" si="12"/>
        <v>0</v>
      </c>
      <c r="K109" s="173"/>
    </row>
    <row r="110" spans="1:11" ht="47.25" x14ac:dyDescent="0.25">
      <c r="A110" s="53" t="s">
        <v>2324</v>
      </c>
      <c r="B110" s="54" t="s">
        <v>676</v>
      </c>
      <c r="C110" s="99" t="s">
        <v>2253</v>
      </c>
      <c r="D110" s="98" t="s">
        <v>39</v>
      </c>
      <c r="E110" s="101">
        <v>10</v>
      </c>
      <c r="F110" s="76"/>
      <c r="G110" s="103">
        <f t="shared" si="12"/>
        <v>0</v>
      </c>
      <c r="K110" s="173"/>
    </row>
    <row r="111" spans="1:11" x14ac:dyDescent="0.25">
      <c r="A111" s="53" t="s">
        <v>2325</v>
      </c>
      <c r="B111" s="54" t="s">
        <v>676</v>
      </c>
      <c r="C111" s="99" t="s">
        <v>2229</v>
      </c>
      <c r="D111" s="98" t="s">
        <v>39</v>
      </c>
      <c r="E111" s="101">
        <v>45</v>
      </c>
      <c r="F111" s="76"/>
      <c r="G111" s="103">
        <f t="shared" si="12"/>
        <v>0</v>
      </c>
    </row>
    <row r="112" spans="1:11" x14ac:dyDescent="0.25">
      <c r="A112" s="53" t="s">
        <v>2326</v>
      </c>
      <c r="B112" s="54" t="s">
        <v>676</v>
      </c>
      <c r="C112" s="99" t="s">
        <v>2220</v>
      </c>
      <c r="D112" s="98" t="s">
        <v>41</v>
      </c>
      <c r="E112" s="101">
        <v>9.8000000000000007</v>
      </c>
      <c r="F112" s="76"/>
      <c r="G112" s="103">
        <f t="shared" si="12"/>
        <v>0</v>
      </c>
      <c r="K112" s="173"/>
    </row>
    <row r="113" spans="1:11" ht="31.5" x14ac:dyDescent="0.25">
      <c r="A113" s="27"/>
      <c r="B113" s="14"/>
      <c r="C113" s="253" t="s">
        <v>2327</v>
      </c>
      <c r="D113" s="14" t="s">
        <v>397</v>
      </c>
      <c r="E113" s="80" t="s">
        <v>397</v>
      </c>
      <c r="F113" s="87" t="s">
        <v>397</v>
      </c>
      <c r="G113" s="87">
        <f>SUM(G106:G112)</f>
        <v>0</v>
      </c>
    </row>
    <row r="114" spans="1:11" ht="31.5" x14ac:dyDescent="0.25">
      <c r="A114" s="68">
        <v>14</v>
      </c>
      <c r="B114" s="68"/>
      <c r="C114" s="69" t="s">
        <v>2328</v>
      </c>
      <c r="D114" s="68" t="s">
        <v>397</v>
      </c>
      <c r="E114" s="68" t="s">
        <v>397</v>
      </c>
      <c r="F114" s="83" t="s">
        <v>397</v>
      </c>
      <c r="G114" s="74" t="s">
        <v>397</v>
      </c>
    </row>
    <row r="115" spans="1:11" ht="31.5" x14ac:dyDescent="0.25">
      <c r="A115" s="53" t="s">
        <v>2329</v>
      </c>
      <c r="B115" s="54" t="s">
        <v>676</v>
      </c>
      <c r="C115" s="99" t="s">
        <v>2661</v>
      </c>
      <c r="D115" s="98" t="s">
        <v>41</v>
      </c>
      <c r="E115" s="101">
        <v>5.32</v>
      </c>
      <c r="F115" s="76"/>
      <c r="G115" s="103">
        <f t="shared" ref="G115:G122" si="13">ROUND(E115*F115,2)</f>
        <v>0</v>
      </c>
      <c r="K115" s="173"/>
    </row>
    <row r="116" spans="1:11" x14ac:dyDescent="0.25">
      <c r="A116" s="53" t="s">
        <v>2330</v>
      </c>
      <c r="B116" s="54" t="s">
        <v>676</v>
      </c>
      <c r="C116" s="99" t="s">
        <v>2217</v>
      </c>
      <c r="D116" s="98" t="s">
        <v>39</v>
      </c>
      <c r="E116" s="101">
        <v>38</v>
      </c>
      <c r="F116" s="76"/>
      <c r="G116" s="103">
        <f t="shared" si="13"/>
        <v>0</v>
      </c>
      <c r="K116" s="173"/>
    </row>
    <row r="117" spans="1:11" x14ac:dyDescent="0.25">
      <c r="A117" s="53" t="s">
        <v>2331</v>
      </c>
      <c r="B117" s="54" t="s">
        <v>676</v>
      </c>
      <c r="C117" s="99" t="s">
        <v>2218</v>
      </c>
      <c r="D117" s="98" t="s">
        <v>39</v>
      </c>
      <c r="E117" s="101">
        <v>19</v>
      </c>
      <c r="F117" s="76"/>
      <c r="G117" s="103">
        <f t="shared" si="13"/>
        <v>0</v>
      </c>
    </row>
    <row r="118" spans="1:11" ht="47.25" x14ac:dyDescent="0.25">
      <c r="A118" s="53" t="s">
        <v>2332</v>
      </c>
      <c r="B118" s="54" t="s">
        <v>676</v>
      </c>
      <c r="C118" s="99" t="s">
        <v>2251</v>
      </c>
      <c r="D118" s="98" t="s">
        <v>39</v>
      </c>
      <c r="E118" s="101">
        <v>10</v>
      </c>
      <c r="F118" s="76"/>
      <c r="G118" s="103">
        <f t="shared" si="13"/>
        <v>0</v>
      </c>
      <c r="K118" s="173"/>
    </row>
    <row r="119" spans="1:11" ht="47.25" x14ac:dyDescent="0.25">
      <c r="A119" s="53" t="s">
        <v>2333</v>
      </c>
      <c r="B119" s="54" t="s">
        <v>676</v>
      </c>
      <c r="C119" s="99" t="s">
        <v>2253</v>
      </c>
      <c r="D119" s="98" t="s">
        <v>39</v>
      </c>
      <c r="E119" s="101">
        <v>10</v>
      </c>
      <c r="F119" s="76"/>
      <c r="G119" s="103">
        <f t="shared" si="13"/>
        <v>0</v>
      </c>
      <c r="K119" s="173"/>
    </row>
    <row r="120" spans="1:11" x14ac:dyDescent="0.25">
      <c r="A120" s="53" t="s">
        <v>2334</v>
      </c>
      <c r="B120" s="54" t="s">
        <v>676</v>
      </c>
      <c r="C120" s="99" t="s">
        <v>2229</v>
      </c>
      <c r="D120" s="98" t="s">
        <v>39</v>
      </c>
      <c r="E120" s="101">
        <v>29</v>
      </c>
      <c r="F120" s="76"/>
      <c r="G120" s="103">
        <f t="shared" si="13"/>
        <v>0</v>
      </c>
    </row>
    <row r="121" spans="1:11" ht="31.5" x14ac:dyDescent="0.25">
      <c r="A121" s="53" t="s">
        <v>2335</v>
      </c>
      <c r="B121" s="54" t="s">
        <v>676</v>
      </c>
      <c r="C121" s="99" t="s">
        <v>2274</v>
      </c>
      <c r="D121" s="98" t="s">
        <v>39</v>
      </c>
      <c r="E121" s="101">
        <v>103</v>
      </c>
      <c r="F121" s="76"/>
      <c r="G121" s="103">
        <f t="shared" si="13"/>
        <v>0</v>
      </c>
    </row>
    <row r="122" spans="1:11" x14ac:dyDescent="0.25">
      <c r="A122" s="53" t="s">
        <v>2336</v>
      </c>
      <c r="B122" s="54" t="s">
        <v>676</v>
      </c>
      <c r="C122" s="99" t="s">
        <v>2220</v>
      </c>
      <c r="D122" s="98" t="s">
        <v>41</v>
      </c>
      <c r="E122" s="101">
        <v>5.32</v>
      </c>
      <c r="F122" s="76"/>
      <c r="G122" s="103">
        <f t="shared" si="13"/>
        <v>0</v>
      </c>
      <c r="K122" s="173"/>
    </row>
    <row r="123" spans="1:11" ht="31.5" x14ac:dyDescent="0.25">
      <c r="A123" s="27"/>
      <c r="B123" s="14"/>
      <c r="C123" s="253" t="s">
        <v>2337</v>
      </c>
      <c r="D123" s="14" t="s">
        <v>397</v>
      </c>
      <c r="E123" s="80" t="s">
        <v>397</v>
      </c>
      <c r="F123" s="87" t="s">
        <v>397</v>
      </c>
      <c r="G123" s="87">
        <f>SUM(G115:G122)</f>
        <v>0</v>
      </c>
    </row>
    <row r="124" spans="1:11" ht="31.5" x14ac:dyDescent="0.25">
      <c r="A124" s="68">
        <v>15</v>
      </c>
      <c r="B124" s="68"/>
      <c r="C124" s="69" t="s">
        <v>2338</v>
      </c>
      <c r="D124" s="68" t="s">
        <v>397</v>
      </c>
      <c r="E124" s="68" t="s">
        <v>397</v>
      </c>
      <c r="F124" s="83" t="s">
        <v>397</v>
      </c>
      <c r="G124" s="74" t="s">
        <v>397</v>
      </c>
    </row>
    <row r="125" spans="1:11" ht="31.5" x14ac:dyDescent="0.25">
      <c r="A125" s="53" t="s">
        <v>2339</v>
      </c>
      <c r="B125" s="54" t="s">
        <v>676</v>
      </c>
      <c r="C125" s="99" t="s">
        <v>2661</v>
      </c>
      <c r="D125" s="98" t="s">
        <v>41</v>
      </c>
      <c r="E125" s="101">
        <v>17.36</v>
      </c>
      <c r="F125" s="76"/>
      <c r="G125" s="103">
        <f t="shared" ref="G125:G133" si="14">ROUND(E125*F125,2)</f>
        <v>0</v>
      </c>
      <c r="K125" s="173"/>
    </row>
    <row r="126" spans="1:11" x14ac:dyDescent="0.25">
      <c r="A126" s="53" t="s">
        <v>2340</v>
      </c>
      <c r="B126" s="54" t="s">
        <v>676</v>
      </c>
      <c r="C126" s="99" t="s">
        <v>2217</v>
      </c>
      <c r="D126" s="98" t="s">
        <v>39</v>
      </c>
      <c r="E126" s="101">
        <v>124</v>
      </c>
      <c r="F126" s="76"/>
      <c r="G126" s="103">
        <f t="shared" si="14"/>
        <v>0</v>
      </c>
      <c r="K126" s="173"/>
    </row>
    <row r="127" spans="1:11" x14ac:dyDescent="0.25">
      <c r="A127" s="53" t="s">
        <v>2341</v>
      </c>
      <c r="B127" s="54" t="s">
        <v>676</v>
      </c>
      <c r="C127" s="99" t="s">
        <v>2218</v>
      </c>
      <c r="D127" s="98" t="s">
        <v>39</v>
      </c>
      <c r="E127" s="101">
        <v>62</v>
      </c>
      <c r="F127" s="76"/>
      <c r="G127" s="103">
        <f t="shared" si="14"/>
        <v>0</v>
      </c>
    </row>
    <row r="128" spans="1:11" ht="47.25" x14ac:dyDescent="0.25">
      <c r="A128" s="53" t="s">
        <v>2342</v>
      </c>
      <c r="B128" s="54" t="s">
        <v>676</v>
      </c>
      <c r="C128" s="99" t="s">
        <v>2251</v>
      </c>
      <c r="D128" s="98" t="s">
        <v>39</v>
      </c>
      <c r="E128" s="101">
        <v>9</v>
      </c>
      <c r="F128" s="76"/>
      <c r="G128" s="103">
        <f t="shared" si="14"/>
        <v>0</v>
      </c>
      <c r="K128" s="173"/>
    </row>
    <row r="129" spans="1:11" ht="47.25" x14ac:dyDescent="0.25">
      <c r="A129" s="53" t="s">
        <v>2343</v>
      </c>
      <c r="B129" s="54" t="s">
        <v>676</v>
      </c>
      <c r="C129" s="99" t="s">
        <v>2253</v>
      </c>
      <c r="D129" s="98" t="s">
        <v>39</v>
      </c>
      <c r="E129" s="101">
        <v>9</v>
      </c>
      <c r="F129" s="76"/>
      <c r="G129" s="103">
        <f t="shared" si="14"/>
        <v>0</v>
      </c>
      <c r="K129" s="173"/>
    </row>
    <row r="130" spans="1:11" x14ac:dyDescent="0.25">
      <c r="A130" s="53" t="s">
        <v>2344</v>
      </c>
      <c r="B130" s="54" t="s">
        <v>676</v>
      </c>
      <c r="C130" s="99" t="s">
        <v>2219</v>
      </c>
      <c r="D130" s="98" t="s">
        <v>39</v>
      </c>
      <c r="E130" s="101">
        <v>71</v>
      </c>
      <c r="F130" s="76"/>
      <c r="G130" s="103">
        <f t="shared" si="14"/>
        <v>0</v>
      </c>
    </row>
    <row r="131" spans="1:11" x14ac:dyDescent="0.25">
      <c r="A131" s="53" t="s">
        <v>2345</v>
      </c>
      <c r="B131" s="54" t="s">
        <v>676</v>
      </c>
      <c r="C131" s="99" t="s">
        <v>2220</v>
      </c>
      <c r="D131" s="98" t="s">
        <v>41</v>
      </c>
      <c r="E131" s="101">
        <v>17.36</v>
      </c>
      <c r="F131" s="76"/>
      <c r="G131" s="103">
        <f t="shared" si="14"/>
        <v>0</v>
      </c>
      <c r="K131" s="173"/>
    </row>
    <row r="132" spans="1:11" x14ac:dyDescent="0.25">
      <c r="A132" s="53" t="s">
        <v>2346</v>
      </c>
      <c r="B132" s="54" t="s">
        <v>676</v>
      </c>
      <c r="C132" s="99" t="s">
        <v>2347</v>
      </c>
      <c r="D132" s="98" t="s">
        <v>250</v>
      </c>
      <c r="E132" s="101">
        <v>1</v>
      </c>
      <c r="F132" s="76"/>
      <c r="G132" s="103">
        <f t="shared" si="14"/>
        <v>0</v>
      </c>
      <c r="K132" s="173"/>
    </row>
    <row r="133" spans="1:11" x14ac:dyDescent="0.25">
      <c r="A133" s="53" t="s">
        <v>2348</v>
      </c>
      <c r="B133" s="54" t="s">
        <v>676</v>
      </c>
      <c r="C133" s="99" t="s">
        <v>2222</v>
      </c>
      <c r="D133" s="98" t="s">
        <v>39</v>
      </c>
      <c r="E133" s="101">
        <v>6</v>
      </c>
      <c r="F133" s="76"/>
      <c r="G133" s="103">
        <f t="shared" si="14"/>
        <v>0</v>
      </c>
    </row>
    <row r="134" spans="1:11" ht="31.5" x14ac:dyDescent="0.25">
      <c r="A134" s="27"/>
      <c r="B134" s="14"/>
      <c r="C134" s="253" t="s">
        <v>2349</v>
      </c>
      <c r="D134" s="14" t="s">
        <v>397</v>
      </c>
      <c r="E134" s="80" t="s">
        <v>397</v>
      </c>
      <c r="F134" s="87" t="s">
        <v>397</v>
      </c>
      <c r="G134" s="87">
        <f>SUM(G125:G133)</f>
        <v>0</v>
      </c>
    </row>
    <row r="135" spans="1:11" ht="31.5" x14ac:dyDescent="0.25">
      <c r="A135" s="68">
        <v>16</v>
      </c>
      <c r="B135" s="68"/>
      <c r="C135" s="69" t="s">
        <v>2350</v>
      </c>
      <c r="D135" s="68" t="s">
        <v>397</v>
      </c>
      <c r="E135" s="68" t="s">
        <v>397</v>
      </c>
      <c r="F135" s="83" t="s">
        <v>397</v>
      </c>
      <c r="G135" s="74" t="s">
        <v>397</v>
      </c>
    </row>
    <row r="136" spans="1:11" ht="31.5" x14ac:dyDescent="0.25">
      <c r="A136" s="53" t="s">
        <v>2351</v>
      </c>
      <c r="B136" s="54" t="s">
        <v>676</v>
      </c>
      <c r="C136" s="99" t="s">
        <v>2661</v>
      </c>
      <c r="D136" s="98" t="s">
        <v>41</v>
      </c>
      <c r="E136" s="101">
        <v>6.44</v>
      </c>
      <c r="F136" s="76"/>
      <c r="G136" s="103">
        <f t="shared" ref="G136:G140" si="15">ROUND(E136*F136,2)</f>
        <v>0</v>
      </c>
      <c r="K136" s="173"/>
    </row>
    <row r="137" spans="1:11" x14ac:dyDescent="0.25">
      <c r="A137" s="53" t="s">
        <v>2352</v>
      </c>
      <c r="B137" s="54" t="s">
        <v>676</v>
      </c>
      <c r="C137" s="99" t="s">
        <v>2217</v>
      </c>
      <c r="D137" s="98" t="s">
        <v>39</v>
      </c>
      <c r="E137" s="101">
        <v>46</v>
      </c>
      <c r="F137" s="76"/>
      <c r="G137" s="103">
        <f t="shared" si="15"/>
        <v>0</v>
      </c>
      <c r="K137" s="173"/>
    </row>
    <row r="138" spans="1:11" x14ac:dyDescent="0.25">
      <c r="A138" s="53" t="s">
        <v>2353</v>
      </c>
      <c r="B138" s="54" t="s">
        <v>676</v>
      </c>
      <c r="C138" s="99" t="s">
        <v>2218</v>
      </c>
      <c r="D138" s="98" t="s">
        <v>39</v>
      </c>
      <c r="E138" s="101">
        <v>23</v>
      </c>
      <c r="F138" s="76"/>
      <c r="G138" s="103">
        <f t="shared" si="15"/>
        <v>0</v>
      </c>
    </row>
    <row r="139" spans="1:11" x14ac:dyDescent="0.25">
      <c r="A139" s="53" t="s">
        <v>2354</v>
      </c>
      <c r="B139" s="54" t="s">
        <v>676</v>
      </c>
      <c r="C139" s="99" t="s">
        <v>2229</v>
      </c>
      <c r="D139" s="98" t="s">
        <v>39</v>
      </c>
      <c r="E139" s="101">
        <v>23</v>
      </c>
      <c r="F139" s="76"/>
      <c r="G139" s="103">
        <f t="shared" si="15"/>
        <v>0</v>
      </c>
    </row>
    <row r="140" spans="1:11" x14ac:dyDescent="0.25">
      <c r="A140" s="53" t="s">
        <v>2355</v>
      </c>
      <c r="B140" s="54" t="s">
        <v>676</v>
      </c>
      <c r="C140" s="99" t="s">
        <v>2220</v>
      </c>
      <c r="D140" s="98" t="s">
        <v>41</v>
      </c>
      <c r="E140" s="101">
        <v>6.44</v>
      </c>
      <c r="F140" s="76"/>
      <c r="G140" s="103">
        <f t="shared" si="15"/>
        <v>0</v>
      </c>
      <c r="K140" s="173"/>
    </row>
    <row r="141" spans="1:11" ht="31.5" x14ac:dyDescent="0.25">
      <c r="A141" s="27"/>
      <c r="B141" s="14"/>
      <c r="C141" s="253" t="s">
        <v>2356</v>
      </c>
      <c r="D141" s="14" t="s">
        <v>397</v>
      </c>
      <c r="E141" s="80" t="s">
        <v>397</v>
      </c>
      <c r="F141" s="87" t="s">
        <v>397</v>
      </c>
      <c r="G141" s="87">
        <f>SUM(G136:G140)</f>
        <v>0</v>
      </c>
    </row>
    <row r="142" spans="1:11" ht="31.5" x14ac:dyDescent="0.25">
      <c r="A142" s="68">
        <v>17</v>
      </c>
      <c r="B142" s="68"/>
      <c r="C142" s="69" t="s">
        <v>2357</v>
      </c>
      <c r="D142" s="68" t="s">
        <v>397</v>
      </c>
      <c r="E142" s="68" t="s">
        <v>397</v>
      </c>
      <c r="F142" s="83" t="s">
        <v>397</v>
      </c>
      <c r="G142" s="74" t="s">
        <v>397</v>
      </c>
    </row>
    <row r="143" spans="1:11" ht="31.5" x14ac:dyDescent="0.25">
      <c r="A143" s="53" t="s">
        <v>2358</v>
      </c>
      <c r="B143" s="54" t="s">
        <v>676</v>
      </c>
      <c r="C143" s="99" t="s">
        <v>2661</v>
      </c>
      <c r="D143" s="98" t="s">
        <v>41</v>
      </c>
      <c r="E143" s="101">
        <v>9.52</v>
      </c>
      <c r="F143" s="76"/>
      <c r="G143" s="103">
        <f t="shared" ref="G143:G147" si="16">ROUND(E143*F143,2)</f>
        <v>0</v>
      </c>
      <c r="K143" s="173"/>
    </row>
    <row r="144" spans="1:11" x14ac:dyDescent="0.25">
      <c r="A144" s="53" t="s">
        <v>2359</v>
      </c>
      <c r="B144" s="54" t="s">
        <v>676</v>
      </c>
      <c r="C144" s="99" t="s">
        <v>2217</v>
      </c>
      <c r="D144" s="98" t="s">
        <v>39</v>
      </c>
      <c r="E144" s="101">
        <v>68</v>
      </c>
      <c r="F144" s="76"/>
      <c r="G144" s="103">
        <f t="shared" si="16"/>
        <v>0</v>
      </c>
      <c r="K144" s="173"/>
    </row>
    <row r="145" spans="1:11" x14ac:dyDescent="0.25">
      <c r="A145" s="53" t="s">
        <v>2360</v>
      </c>
      <c r="B145" s="54" t="s">
        <v>676</v>
      </c>
      <c r="C145" s="99" t="s">
        <v>2218</v>
      </c>
      <c r="D145" s="98" t="s">
        <v>39</v>
      </c>
      <c r="E145" s="101">
        <v>34</v>
      </c>
      <c r="F145" s="76"/>
      <c r="G145" s="103">
        <f t="shared" si="16"/>
        <v>0</v>
      </c>
    </row>
    <row r="146" spans="1:11" x14ac:dyDescent="0.25">
      <c r="A146" s="53" t="s">
        <v>2361</v>
      </c>
      <c r="B146" s="54" t="s">
        <v>676</v>
      </c>
      <c r="C146" s="99" t="s">
        <v>2229</v>
      </c>
      <c r="D146" s="98" t="s">
        <v>39</v>
      </c>
      <c r="E146" s="101">
        <v>34</v>
      </c>
      <c r="F146" s="76"/>
      <c r="G146" s="103">
        <f t="shared" si="16"/>
        <v>0</v>
      </c>
    </row>
    <row r="147" spans="1:11" x14ac:dyDescent="0.25">
      <c r="A147" s="53" t="s">
        <v>2362</v>
      </c>
      <c r="B147" s="54" t="s">
        <v>676</v>
      </c>
      <c r="C147" s="99" t="s">
        <v>2220</v>
      </c>
      <c r="D147" s="98" t="s">
        <v>41</v>
      </c>
      <c r="E147" s="101">
        <v>9.52</v>
      </c>
      <c r="F147" s="76"/>
      <c r="G147" s="103">
        <f t="shared" si="16"/>
        <v>0</v>
      </c>
      <c r="K147" s="173"/>
    </row>
    <row r="148" spans="1:11" ht="31.5" x14ac:dyDescent="0.25">
      <c r="A148" s="27"/>
      <c r="B148" s="14"/>
      <c r="C148" s="253" t="s">
        <v>2363</v>
      </c>
      <c r="D148" s="14" t="s">
        <v>397</v>
      </c>
      <c r="E148" s="80" t="s">
        <v>397</v>
      </c>
      <c r="F148" s="87" t="s">
        <v>397</v>
      </c>
      <c r="G148" s="87">
        <f>SUM(G143:G147)</f>
        <v>0</v>
      </c>
    </row>
    <row r="149" spans="1:11" ht="31.5" x14ac:dyDescent="0.25">
      <c r="A149" s="68">
        <v>18</v>
      </c>
      <c r="B149" s="68"/>
      <c r="C149" s="69" t="s">
        <v>2364</v>
      </c>
      <c r="D149" s="68" t="s">
        <v>397</v>
      </c>
      <c r="E149" s="68" t="s">
        <v>397</v>
      </c>
      <c r="F149" s="83" t="s">
        <v>397</v>
      </c>
      <c r="G149" s="74" t="s">
        <v>397</v>
      </c>
    </row>
    <row r="150" spans="1:11" ht="31.5" x14ac:dyDescent="0.25">
      <c r="A150" s="53" t="s">
        <v>2365</v>
      </c>
      <c r="B150" s="54" t="s">
        <v>676</v>
      </c>
      <c r="C150" s="99" t="s">
        <v>2661</v>
      </c>
      <c r="D150" s="98" t="s">
        <v>41</v>
      </c>
      <c r="E150" s="101">
        <v>5.6</v>
      </c>
      <c r="F150" s="76"/>
      <c r="G150" s="103">
        <f t="shared" ref="G150:G154" si="17">ROUND(E150*F150,2)</f>
        <v>0</v>
      </c>
      <c r="K150" s="173"/>
    </row>
    <row r="151" spans="1:11" x14ac:dyDescent="0.25">
      <c r="A151" s="53" t="s">
        <v>2366</v>
      </c>
      <c r="B151" s="54" t="s">
        <v>676</v>
      </c>
      <c r="C151" s="99" t="s">
        <v>2217</v>
      </c>
      <c r="D151" s="98" t="s">
        <v>39</v>
      </c>
      <c r="E151" s="101">
        <v>40</v>
      </c>
      <c r="F151" s="76"/>
      <c r="G151" s="103">
        <f t="shared" si="17"/>
        <v>0</v>
      </c>
      <c r="K151" s="173"/>
    </row>
    <row r="152" spans="1:11" x14ac:dyDescent="0.25">
      <c r="A152" s="53" t="s">
        <v>2367</v>
      </c>
      <c r="B152" s="54" t="s">
        <v>676</v>
      </c>
      <c r="C152" s="99" t="s">
        <v>2218</v>
      </c>
      <c r="D152" s="98" t="s">
        <v>39</v>
      </c>
      <c r="E152" s="101">
        <v>20</v>
      </c>
      <c r="F152" s="76"/>
      <c r="G152" s="103">
        <f t="shared" si="17"/>
        <v>0</v>
      </c>
    </row>
    <row r="153" spans="1:11" x14ac:dyDescent="0.25">
      <c r="A153" s="53" t="s">
        <v>2368</v>
      </c>
      <c r="B153" s="54" t="s">
        <v>676</v>
      </c>
      <c r="C153" s="99" t="s">
        <v>2229</v>
      </c>
      <c r="D153" s="98" t="s">
        <v>39</v>
      </c>
      <c r="E153" s="101">
        <v>20</v>
      </c>
      <c r="F153" s="76"/>
      <c r="G153" s="103">
        <f t="shared" si="17"/>
        <v>0</v>
      </c>
    </row>
    <row r="154" spans="1:11" x14ac:dyDescent="0.25">
      <c r="A154" s="53" t="s">
        <v>2369</v>
      </c>
      <c r="B154" s="54" t="s">
        <v>676</v>
      </c>
      <c r="C154" s="99" t="s">
        <v>2220</v>
      </c>
      <c r="D154" s="98" t="s">
        <v>41</v>
      </c>
      <c r="E154" s="101">
        <v>5.6</v>
      </c>
      <c r="F154" s="76"/>
      <c r="G154" s="103">
        <f t="shared" si="17"/>
        <v>0</v>
      </c>
      <c r="K154" s="173"/>
    </row>
    <row r="155" spans="1:11" ht="31.5" x14ac:dyDescent="0.25">
      <c r="A155" s="27"/>
      <c r="B155" s="14"/>
      <c r="C155" s="253" t="s">
        <v>2370</v>
      </c>
      <c r="D155" s="14" t="s">
        <v>397</v>
      </c>
      <c r="E155" s="80" t="s">
        <v>397</v>
      </c>
      <c r="F155" s="87" t="s">
        <v>397</v>
      </c>
      <c r="G155" s="87">
        <f>SUM(G150:G154)</f>
        <v>0</v>
      </c>
    </row>
    <row r="156" spans="1:11" ht="31.5" x14ac:dyDescent="0.25">
      <c r="A156" s="68">
        <v>19</v>
      </c>
      <c r="B156" s="68"/>
      <c r="C156" s="69" t="s">
        <v>2371</v>
      </c>
      <c r="D156" s="68" t="s">
        <v>397</v>
      </c>
      <c r="E156" s="68" t="s">
        <v>397</v>
      </c>
      <c r="F156" s="83" t="s">
        <v>397</v>
      </c>
      <c r="G156" s="74" t="s">
        <v>397</v>
      </c>
    </row>
    <row r="157" spans="1:11" ht="31.5" x14ac:dyDescent="0.25">
      <c r="A157" s="53" t="s">
        <v>2372</v>
      </c>
      <c r="B157" s="54" t="s">
        <v>676</v>
      </c>
      <c r="C157" s="99" t="s">
        <v>2661</v>
      </c>
      <c r="D157" s="98" t="s">
        <v>41</v>
      </c>
      <c r="E157" s="101">
        <v>4.2</v>
      </c>
      <c r="F157" s="76"/>
      <c r="G157" s="103">
        <f t="shared" ref="G157:G163" si="18">ROUND(E157*F157,2)</f>
        <v>0</v>
      </c>
      <c r="K157" s="173"/>
    </row>
    <row r="158" spans="1:11" x14ac:dyDescent="0.25">
      <c r="A158" s="53" t="s">
        <v>2373</v>
      </c>
      <c r="B158" s="54" t="s">
        <v>676</v>
      </c>
      <c r="C158" s="99" t="s">
        <v>2217</v>
      </c>
      <c r="D158" s="98" t="s">
        <v>39</v>
      </c>
      <c r="E158" s="101">
        <v>30</v>
      </c>
      <c r="F158" s="76"/>
      <c r="G158" s="103">
        <f t="shared" si="18"/>
        <v>0</v>
      </c>
      <c r="K158" s="173"/>
    </row>
    <row r="159" spans="1:11" x14ac:dyDescent="0.25">
      <c r="A159" s="53" t="s">
        <v>2374</v>
      </c>
      <c r="B159" s="54" t="s">
        <v>676</v>
      </c>
      <c r="C159" s="99" t="s">
        <v>2218</v>
      </c>
      <c r="D159" s="98" t="s">
        <v>39</v>
      </c>
      <c r="E159" s="101">
        <v>15</v>
      </c>
      <c r="F159" s="76"/>
      <c r="G159" s="103">
        <f t="shared" si="18"/>
        <v>0</v>
      </c>
    </row>
    <row r="160" spans="1:11" ht="47.25" x14ac:dyDescent="0.25">
      <c r="A160" s="53" t="s">
        <v>2375</v>
      </c>
      <c r="B160" s="54" t="s">
        <v>676</v>
      </c>
      <c r="C160" s="99" t="s">
        <v>2251</v>
      </c>
      <c r="D160" s="98" t="s">
        <v>39</v>
      </c>
      <c r="E160" s="101">
        <v>11</v>
      </c>
      <c r="F160" s="76"/>
      <c r="G160" s="103">
        <f t="shared" si="18"/>
        <v>0</v>
      </c>
      <c r="K160" s="173"/>
    </row>
    <row r="161" spans="1:11" ht="47.25" x14ac:dyDescent="0.25">
      <c r="A161" s="53" t="s">
        <v>2376</v>
      </c>
      <c r="B161" s="54" t="s">
        <v>676</v>
      </c>
      <c r="C161" s="99" t="s">
        <v>2253</v>
      </c>
      <c r="D161" s="98" t="s">
        <v>39</v>
      </c>
      <c r="E161" s="101">
        <v>11</v>
      </c>
      <c r="F161" s="76"/>
      <c r="G161" s="103">
        <f t="shared" si="18"/>
        <v>0</v>
      </c>
      <c r="K161" s="173"/>
    </row>
    <row r="162" spans="1:11" x14ac:dyDescent="0.25">
      <c r="A162" s="53" t="s">
        <v>2377</v>
      </c>
      <c r="B162" s="54" t="s">
        <v>676</v>
      </c>
      <c r="C162" s="99" t="s">
        <v>2229</v>
      </c>
      <c r="D162" s="98" t="s">
        <v>39</v>
      </c>
      <c r="E162" s="101">
        <v>26</v>
      </c>
      <c r="F162" s="76"/>
      <c r="G162" s="103">
        <f t="shared" si="18"/>
        <v>0</v>
      </c>
    </row>
    <row r="163" spans="1:11" x14ac:dyDescent="0.25">
      <c r="A163" s="53" t="s">
        <v>2378</v>
      </c>
      <c r="B163" s="54" t="s">
        <v>676</v>
      </c>
      <c r="C163" s="99" t="s">
        <v>2220</v>
      </c>
      <c r="D163" s="98" t="s">
        <v>41</v>
      </c>
      <c r="E163" s="101">
        <v>4.2</v>
      </c>
      <c r="F163" s="76"/>
      <c r="G163" s="103">
        <f t="shared" si="18"/>
        <v>0</v>
      </c>
      <c r="K163" s="173"/>
    </row>
    <row r="164" spans="1:11" ht="31.5" x14ac:dyDescent="0.25">
      <c r="A164" s="27"/>
      <c r="B164" s="14"/>
      <c r="C164" s="253" t="s">
        <v>2379</v>
      </c>
      <c r="D164" s="14" t="s">
        <v>397</v>
      </c>
      <c r="E164" s="80" t="s">
        <v>397</v>
      </c>
      <c r="F164" s="87" t="s">
        <v>397</v>
      </c>
      <c r="G164" s="87">
        <f>SUM(G157:G163)</f>
        <v>0</v>
      </c>
    </row>
    <row r="165" spans="1:11" ht="31.5" x14ac:dyDescent="0.25">
      <c r="A165" s="68">
        <v>20</v>
      </c>
      <c r="B165" s="68"/>
      <c r="C165" s="69" t="s">
        <v>2380</v>
      </c>
      <c r="D165" s="68" t="s">
        <v>397</v>
      </c>
      <c r="E165" s="68" t="s">
        <v>397</v>
      </c>
      <c r="F165" s="83" t="s">
        <v>397</v>
      </c>
      <c r="G165" s="74" t="s">
        <v>397</v>
      </c>
    </row>
    <row r="166" spans="1:11" ht="31.5" x14ac:dyDescent="0.25">
      <c r="A166" s="53" t="s">
        <v>2381</v>
      </c>
      <c r="B166" s="54" t="s">
        <v>676</v>
      </c>
      <c r="C166" s="99" t="s">
        <v>2661</v>
      </c>
      <c r="D166" s="98" t="s">
        <v>41</v>
      </c>
      <c r="E166" s="101">
        <v>2.52</v>
      </c>
      <c r="F166" s="76"/>
      <c r="G166" s="103">
        <f t="shared" ref="G166:G172" si="19">ROUND(E166*F166,2)</f>
        <v>0</v>
      </c>
      <c r="K166" s="173"/>
    </row>
    <row r="167" spans="1:11" x14ac:dyDescent="0.25">
      <c r="A167" s="53" t="s">
        <v>2382</v>
      </c>
      <c r="B167" s="54" t="s">
        <v>676</v>
      </c>
      <c r="C167" s="99" t="s">
        <v>2217</v>
      </c>
      <c r="D167" s="98" t="s">
        <v>39</v>
      </c>
      <c r="E167" s="101">
        <v>18</v>
      </c>
      <c r="F167" s="76"/>
      <c r="G167" s="103">
        <f t="shared" si="19"/>
        <v>0</v>
      </c>
      <c r="K167" s="173"/>
    </row>
    <row r="168" spans="1:11" x14ac:dyDescent="0.25">
      <c r="A168" s="53" t="s">
        <v>2383</v>
      </c>
      <c r="B168" s="54" t="s">
        <v>676</v>
      </c>
      <c r="C168" s="99" t="s">
        <v>2218</v>
      </c>
      <c r="D168" s="98" t="s">
        <v>39</v>
      </c>
      <c r="E168" s="101">
        <v>9</v>
      </c>
      <c r="F168" s="76"/>
      <c r="G168" s="103">
        <f t="shared" si="19"/>
        <v>0</v>
      </c>
    </row>
    <row r="169" spans="1:11" ht="47.25" x14ac:dyDescent="0.25">
      <c r="A169" s="53" t="s">
        <v>2384</v>
      </c>
      <c r="B169" s="54" t="s">
        <v>676</v>
      </c>
      <c r="C169" s="99" t="s">
        <v>2251</v>
      </c>
      <c r="D169" s="98" t="s">
        <v>39</v>
      </c>
      <c r="E169" s="101">
        <v>11</v>
      </c>
      <c r="F169" s="76"/>
      <c r="G169" s="103">
        <f t="shared" si="19"/>
        <v>0</v>
      </c>
      <c r="K169" s="173"/>
    </row>
    <row r="170" spans="1:11" ht="47.25" x14ac:dyDescent="0.25">
      <c r="A170" s="53" t="s">
        <v>2385</v>
      </c>
      <c r="B170" s="54" t="s">
        <v>676</v>
      </c>
      <c r="C170" s="99" t="s">
        <v>2253</v>
      </c>
      <c r="D170" s="98" t="s">
        <v>39</v>
      </c>
      <c r="E170" s="101">
        <v>11</v>
      </c>
      <c r="F170" s="76"/>
      <c r="G170" s="103">
        <f t="shared" si="19"/>
        <v>0</v>
      </c>
      <c r="K170" s="173"/>
    </row>
    <row r="171" spans="1:11" x14ac:dyDescent="0.25">
      <c r="A171" s="53" t="s">
        <v>2386</v>
      </c>
      <c r="B171" s="54" t="s">
        <v>676</v>
      </c>
      <c r="C171" s="99" t="s">
        <v>2229</v>
      </c>
      <c r="D171" s="98" t="s">
        <v>39</v>
      </c>
      <c r="E171" s="101">
        <v>20</v>
      </c>
      <c r="F171" s="76"/>
      <c r="G171" s="103">
        <f t="shared" si="19"/>
        <v>0</v>
      </c>
    </row>
    <row r="172" spans="1:11" x14ac:dyDescent="0.25">
      <c r="A172" s="53" t="s">
        <v>2387</v>
      </c>
      <c r="B172" s="54" t="s">
        <v>676</v>
      </c>
      <c r="C172" s="99" t="s">
        <v>2220</v>
      </c>
      <c r="D172" s="98" t="s">
        <v>41</v>
      </c>
      <c r="E172" s="101">
        <v>2.52</v>
      </c>
      <c r="F172" s="76"/>
      <c r="G172" s="103">
        <f t="shared" si="19"/>
        <v>0</v>
      </c>
      <c r="K172" s="173"/>
    </row>
    <row r="173" spans="1:11" ht="31.5" x14ac:dyDescent="0.25">
      <c r="A173" s="27"/>
      <c r="B173" s="14"/>
      <c r="C173" s="253" t="s">
        <v>2388</v>
      </c>
      <c r="D173" s="14" t="s">
        <v>397</v>
      </c>
      <c r="E173" s="80" t="s">
        <v>397</v>
      </c>
      <c r="F173" s="87" t="s">
        <v>397</v>
      </c>
      <c r="G173" s="87">
        <f>SUM(G166:G172)</f>
        <v>0</v>
      </c>
    </row>
    <row r="174" spans="1:11" ht="31.5" x14ac:dyDescent="0.25">
      <c r="A174" s="68">
        <v>21</v>
      </c>
      <c r="B174" s="68"/>
      <c r="C174" s="69" t="s">
        <v>2389</v>
      </c>
      <c r="D174" s="68" t="s">
        <v>397</v>
      </c>
      <c r="E174" s="68" t="s">
        <v>397</v>
      </c>
      <c r="F174" s="83" t="s">
        <v>397</v>
      </c>
      <c r="G174" s="74" t="s">
        <v>397</v>
      </c>
    </row>
    <row r="175" spans="1:11" ht="31.5" x14ac:dyDescent="0.25">
      <c r="A175" s="53" t="s">
        <v>2390</v>
      </c>
      <c r="B175" s="54" t="s">
        <v>676</v>
      </c>
      <c r="C175" s="99" t="s">
        <v>2661</v>
      </c>
      <c r="D175" s="98" t="s">
        <v>41</v>
      </c>
      <c r="E175" s="101">
        <v>7</v>
      </c>
      <c r="F175" s="76"/>
      <c r="G175" s="103">
        <f t="shared" ref="G175:G182" si="20">ROUND(E175*F175,2)</f>
        <v>0</v>
      </c>
      <c r="K175" s="173"/>
    </row>
    <row r="176" spans="1:11" x14ac:dyDescent="0.25">
      <c r="A176" s="53" t="s">
        <v>2391</v>
      </c>
      <c r="B176" s="54" t="s">
        <v>676</v>
      </c>
      <c r="C176" s="99" t="s">
        <v>2217</v>
      </c>
      <c r="D176" s="98" t="s">
        <v>39</v>
      </c>
      <c r="E176" s="101">
        <v>50</v>
      </c>
      <c r="F176" s="76"/>
      <c r="G176" s="103">
        <f t="shared" si="20"/>
        <v>0</v>
      </c>
      <c r="K176" s="173"/>
    </row>
    <row r="177" spans="1:11" x14ac:dyDescent="0.25">
      <c r="A177" s="53" t="s">
        <v>2392</v>
      </c>
      <c r="B177" s="54" t="s">
        <v>676</v>
      </c>
      <c r="C177" s="99" t="s">
        <v>2218</v>
      </c>
      <c r="D177" s="98" t="s">
        <v>39</v>
      </c>
      <c r="E177" s="101">
        <v>25</v>
      </c>
      <c r="F177" s="76"/>
      <c r="G177" s="103">
        <f t="shared" si="20"/>
        <v>0</v>
      </c>
    </row>
    <row r="178" spans="1:11" ht="47.25" x14ac:dyDescent="0.25">
      <c r="A178" s="53" t="s">
        <v>2393</v>
      </c>
      <c r="B178" s="54" t="s">
        <v>676</v>
      </c>
      <c r="C178" s="99" t="s">
        <v>2251</v>
      </c>
      <c r="D178" s="98" t="s">
        <v>39</v>
      </c>
      <c r="E178" s="101">
        <v>11</v>
      </c>
      <c r="F178" s="76"/>
      <c r="G178" s="103">
        <f t="shared" si="20"/>
        <v>0</v>
      </c>
      <c r="K178" s="173"/>
    </row>
    <row r="179" spans="1:11" ht="47.25" x14ac:dyDescent="0.25">
      <c r="A179" s="53" t="s">
        <v>2394</v>
      </c>
      <c r="B179" s="54" t="s">
        <v>676</v>
      </c>
      <c r="C179" s="99" t="s">
        <v>2253</v>
      </c>
      <c r="D179" s="98" t="s">
        <v>39</v>
      </c>
      <c r="E179" s="101">
        <v>11</v>
      </c>
      <c r="F179" s="76"/>
      <c r="G179" s="103">
        <f t="shared" si="20"/>
        <v>0</v>
      </c>
      <c r="K179" s="173"/>
    </row>
    <row r="180" spans="1:11" x14ac:dyDescent="0.25">
      <c r="A180" s="53" t="s">
        <v>2395</v>
      </c>
      <c r="B180" s="54" t="s">
        <v>676</v>
      </c>
      <c r="C180" s="99" t="s">
        <v>2229</v>
      </c>
      <c r="D180" s="98" t="s">
        <v>39</v>
      </c>
      <c r="E180" s="101">
        <v>36</v>
      </c>
      <c r="F180" s="76"/>
      <c r="G180" s="103">
        <f t="shared" si="20"/>
        <v>0</v>
      </c>
    </row>
    <row r="181" spans="1:11" ht="31.5" x14ac:dyDescent="0.25">
      <c r="A181" s="53" t="s">
        <v>2396</v>
      </c>
      <c r="B181" s="54" t="s">
        <v>676</v>
      </c>
      <c r="C181" s="99" t="s">
        <v>2274</v>
      </c>
      <c r="D181" s="98" t="s">
        <v>39</v>
      </c>
      <c r="E181" s="101">
        <v>115</v>
      </c>
      <c r="F181" s="76"/>
      <c r="G181" s="103">
        <f t="shared" si="20"/>
        <v>0</v>
      </c>
    </row>
    <row r="182" spans="1:11" x14ac:dyDescent="0.25">
      <c r="A182" s="53" t="s">
        <v>2397</v>
      </c>
      <c r="B182" s="54" t="s">
        <v>676</v>
      </c>
      <c r="C182" s="99" t="s">
        <v>2220</v>
      </c>
      <c r="D182" s="98" t="s">
        <v>41</v>
      </c>
      <c r="E182" s="101">
        <v>7</v>
      </c>
      <c r="F182" s="76"/>
      <c r="G182" s="103">
        <f t="shared" si="20"/>
        <v>0</v>
      </c>
      <c r="K182" s="173"/>
    </row>
    <row r="183" spans="1:11" ht="31.5" x14ac:dyDescent="0.25">
      <c r="A183" s="27"/>
      <c r="B183" s="14"/>
      <c r="C183" s="253" t="s">
        <v>2398</v>
      </c>
      <c r="D183" s="14" t="s">
        <v>397</v>
      </c>
      <c r="E183" s="80" t="s">
        <v>397</v>
      </c>
      <c r="F183" s="87" t="s">
        <v>397</v>
      </c>
      <c r="G183" s="87">
        <f>SUM(G175:G182)</f>
        <v>0</v>
      </c>
    </row>
    <row r="184" spans="1:11" ht="18.75" x14ac:dyDescent="0.3">
      <c r="A184" s="401" t="s">
        <v>396</v>
      </c>
      <c r="B184" s="402"/>
      <c r="C184" s="402"/>
      <c r="D184" s="402"/>
      <c r="E184" s="402"/>
      <c r="F184" s="107"/>
      <c r="G184" s="47">
        <f>G183+G173+G164+G155+G148+G141+G134+G123+G113+G104+G95+G88+G81+G74+G63+G53+G44+G35+G28+G21+G14</f>
        <v>0</v>
      </c>
      <c r="H184" s="269"/>
    </row>
  </sheetData>
  <mergeCells count="7">
    <mergeCell ref="G2:G4"/>
    <mergeCell ref="B3:B4"/>
    <mergeCell ref="A2:A4"/>
    <mergeCell ref="A184:E184"/>
    <mergeCell ref="D2:D4"/>
    <mergeCell ref="E2:E4"/>
    <mergeCell ref="F2:F4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D8330-F645-452D-8C72-4D7C652CACE3}">
  <dimension ref="A2:H97"/>
  <sheetViews>
    <sheetView topLeftCell="A44"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81.7109375" style="3" customWidth="1"/>
    <col min="4" max="4" width="7.85546875" style="39" customWidth="1"/>
    <col min="5" max="5" width="14" style="39" customWidth="1"/>
    <col min="6" max="6" width="11.42578125" style="104" bestFit="1" customWidth="1"/>
    <col min="7" max="7" width="16.28515625" style="104" customWidth="1"/>
    <col min="8" max="8" width="16.28515625" style="3" customWidth="1"/>
    <col min="9" max="9" width="17.140625" style="3" customWidth="1"/>
    <col min="10" max="16384" width="9.140625" style="3"/>
  </cols>
  <sheetData>
    <row r="2" spans="1:7" ht="26.25" customHeight="1" x14ac:dyDescent="0.25">
      <c r="A2" s="396" t="s">
        <v>0</v>
      </c>
      <c r="B2" s="252"/>
      <c r="C2" s="2" t="s">
        <v>827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7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7" x14ac:dyDescent="0.25">
      <c r="A4" s="396"/>
      <c r="B4" s="396"/>
      <c r="C4" s="4" t="s">
        <v>8</v>
      </c>
      <c r="D4" s="397"/>
      <c r="E4" s="397"/>
      <c r="F4" s="410"/>
      <c r="G4" s="410"/>
    </row>
    <row r="5" spans="1:7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7" x14ac:dyDescent="0.25">
      <c r="A6" s="68" t="s">
        <v>404</v>
      </c>
      <c r="B6" s="68" t="s">
        <v>829</v>
      </c>
      <c r="C6" s="69" t="s">
        <v>828</v>
      </c>
      <c r="D6" s="68" t="s">
        <v>397</v>
      </c>
      <c r="E6" s="68" t="s">
        <v>397</v>
      </c>
      <c r="F6" s="74" t="s">
        <v>397</v>
      </c>
      <c r="G6" s="74" t="s">
        <v>397</v>
      </c>
    </row>
    <row r="7" spans="1:7" s="57" customFormat="1" x14ac:dyDescent="0.25">
      <c r="A7" s="111" t="s">
        <v>12</v>
      </c>
      <c r="B7" s="112" t="s">
        <v>829</v>
      </c>
      <c r="C7" s="114" t="s">
        <v>831</v>
      </c>
      <c r="D7" s="71" t="s">
        <v>397</v>
      </c>
      <c r="E7" s="71" t="s">
        <v>397</v>
      </c>
      <c r="F7" s="71" t="s">
        <v>397</v>
      </c>
      <c r="G7" s="71" t="s">
        <v>397</v>
      </c>
    </row>
    <row r="8" spans="1:7" ht="31.5" x14ac:dyDescent="0.25">
      <c r="A8" s="52" t="s">
        <v>663</v>
      </c>
      <c r="B8" s="66" t="s">
        <v>832</v>
      </c>
      <c r="C8" s="100" t="s">
        <v>833</v>
      </c>
      <c r="D8" s="76" t="s">
        <v>434</v>
      </c>
      <c r="E8" s="101">
        <v>11</v>
      </c>
      <c r="F8" s="105"/>
      <c r="G8" s="103">
        <f t="shared" ref="G8:G72" si="0">ROUND(E8*F8,2)</f>
        <v>0</v>
      </c>
    </row>
    <row r="9" spans="1:7" ht="31.5" x14ac:dyDescent="0.25">
      <c r="A9" s="52" t="s">
        <v>664</v>
      </c>
      <c r="B9" s="66"/>
      <c r="C9" s="100" t="s">
        <v>834</v>
      </c>
      <c r="D9" s="76" t="s">
        <v>434</v>
      </c>
      <c r="E9" s="101">
        <v>13</v>
      </c>
      <c r="F9" s="105"/>
      <c r="G9" s="103">
        <f t="shared" si="0"/>
        <v>0</v>
      </c>
    </row>
    <row r="10" spans="1:7" ht="31.5" x14ac:dyDescent="0.25">
      <c r="A10" s="52" t="s">
        <v>835</v>
      </c>
      <c r="B10" s="66"/>
      <c r="C10" s="100" t="s">
        <v>836</v>
      </c>
      <c r="D10" s="76" t="s">
        <v>434</v>
      </c>
      <c r="E10" s="101">
        <v>5</v>
      </c>
      <c r="F10" s="105"/>
      <c r="G10" s="103">
        <f t="shared" si="0"/>
        <v>0</v>
      </c>
    </row>
    <row r="11" spans="1:7" ht="31.5" x14ac:dyDescent="0.25">
      <c r="A11" s="52" t="s">
        <v>837</v>
      </c>
      <c r="B11" s="66"/>
      <c r="C11" s="100" t="s">
        <v>838</v>
      </c>
      <c r="D11" s="76" t="s">
        <v>434</v>
      </c>
      <c r="E11" s="101">
        <v>1</v>
      </c>
      <c r="F11" s="105"/>
      <c r="G11" s="103">
        <f t="shared" si="0"/>
        <v>0</v>
      </c>
    </row>
    <row r="12" spans="1:7" ht="31.5" x14ac:dyDescent="0.25">
      <c r="A12" s="52" t="s">
        <v>839</v>
      </c>
      <c r="B12" s="66"/>
      <c r="C12" s="100" t="s">
        <v>840</v>
      </c>
      <c r="D12" s="76" t="s">
        <v>434</v>
      </c>
      <c r="E12" s="101">
        <v>2</v>
      </c>
      <c r="F12" s="105"/>
      <c r="G12" s="103">
        <f t="shared" si="0"/>
        <v>0</v>
      </c>
    </row>
    <row r="13" spans="1:7" ht="31.5" x14ac:dyDescent="0.25">
      <c r="A13" s="52" t="s">
        <v>841</v>
      </c>
      <c r="B13" s="66"/>
      <c r="C13" s="100" t="s">
        <v>842</v>
      </c>
      <c r="D13" s="76" t="s">
        <v>434</v>
      </c>
      <c r="E13" s="101">
        <v>5</v>
      </c>
      <c r="F13" s="105"/>
      <c r="G13" s="103">
        <f t="shared" si="0"/>
        <v>0</v>
      </c>
    </row>
    <row r="14" spans="1:7" ht="47.25" x14ac:dyDescent="0.25">
      <c r="A14" s="52" t="s">
        <v>843</v>
      </c>
      <c r="B14" s="66" t="s">
        <v>832</v>
      </c>
      <c r="C14" s="100" t="s">
        <v>844</v>
      </c>
      <c r="D14" s="76" t="s">
        <v>434</v>
      </c>
      <c r="E14" s="101">
        <v>32</v>
      </c>
      <c r="F14" s="105"/>
      <c r="G14" s="103">
        <f t="shared" si="0"/>
        <v>0</v>
      </c>
    </row>
    <row r="15" spans="1:7" ht="31.5" x14ac:dyDescent="0.25">
      <c r="A15" s="52" t="s">
        <v>845</v>
      </c>
      <c r="B15" s="66" t="s">
        <v>832</v>
      </c>
      <c r="C15" s="100" t="s">
        <v>846</v>
      </c>
      <c r="D15" s="76" t="s">
        <v>434</v>
      </c>
      <c r="E15" s="101">
        <v>26</v>
      </c>
      <c r="F15" s="105"/>
      <c r="G15" s="103">
        <f t="shared" si="0"/>
        <v>0</v>
      </c>
    </row>
    <row r="16" spans="1:7" ht="47.25" x14ac:dyDescent="0.25">
      <c r="A16" s="52" t="s">
        <v>847</v>
      </c>
      <c r="B16" s="66"/>
      <c r="C16" s="100" t="s">
        <v>848</v>
      </c>
      <c r="D16" s="76" t="s">
        <v>39</v>
      </c>
      <c r="E16" s="101">
        <v>546</v>
      </c>
      <c r="F16" s="105"/>
      <c r="G16" s="103">
        <f t="shared" si="0"/>
        <v>0</v>
      </c>
    </row>
    <row r="17" spans="1:7" ht="47.25" x14ac:dyDescent="0.25">
      <c r="A17" s="52" t="s">
        <v>849</v>
      </c>
      <c r="B17" s="66"/>
      <c r="C17" s="100" t="s">
        <v>850</v>
      </c>
      <c r="D17" s="76" t="s">
        <v>39</v>
      </c>
      <c r="E17" s="101">
        <v>1590</v>
      </c>
      <c r="F17" s="105"/>
      <c r="G17" s="103">
        <f t="shared" si="0"/>
        <v>0</v>
      </c>
    </row>
    <row r="18" spans="1:7" ht="47.25" x14ac:dyDescent="0.25">
      <c r="A18" s="52" t="s">
        <v>851</v>
      </c>
      <c r="B18" s="66"/>
      <c r="C18" s="100" t="s">
        <v>852</v>
      </c>
      <c r="D18" s="76" t="s">
        <v>39</v>
      </c>
      <c r="E18" s="101">
        <v>531</v>
      </c>
      <c r="F18" s="105"/>
      <c r="G18" s="103">
        <f t="shared" si="0"/>
        <v>0</v>
      </c>
    </row>
    <row r="19" spans="1:7" ht="31.5" x14ac:dyDescent="0.25">
      <c r="A19" s="52" t="s">
        <v>853</v>
      </c>
      <c r="B19" s="66" t="s">
        <v>832</v>
      </c>
      <c r="C19" s="100" t="s">
        <v>854</v>
      </c>
      <c r="D19" s="76" t="s">
        <v>39</v>
      </c>
      <c r="E19" s="101">
        <v>531</v>
      </c>
      <c r="F19" s="105"/>
      <c r="G19" s="103">
        <f t="shared" si="0"/>
        <v>0</v>
      </c>
    </row>
    <row r="20" spans="1:7" ht="63" x14ac:dyDescent="0.25">
      <c r="A20" s="52" t="s">
        <v>855</v>
      </c>
      <c r="B20" s="66"/>
      <c r="C20" s="100" t="s">
        <v>856</v>
      </c>
      <c r="D20" s="76" t="s">
        <v>434</v>
      </c>
      <c r="E20" s="101">
        <v>7</v>
      </c>
      <c r="F20" s="105"/>
      <c r="G20" s="103">
        <f t="shared" si="0"/>
        <v>0</v>
      </c>
    </row>
    <row r="21" spans="1:7" ht="47.25" x14ac:dyDescent="0.25">
      <c r="A21" s="52" t="s">
        <v>857</v>
      </c>
      <c r="B21" s="66"/>
      <c r="C21" s="100" t="s">
        <v>858</v>
      </c>
      <c r="D21" s="76" t="s">
        <v>434</v>
      </c>
      <c r="E21" s="101">
        <v>7</v>
      </c>
      <c r="F21" s="105"/>
      <c r="G21" s="103">
        <f t="shared" si="0"/>
        <v>0</v>
      </c>
    </row>
    <row r="22" spans="1:7" ht="40.15" customHeight="1" x14ac:dyDescent="0.25">
      <c r="A22" s="52" t="s">
        <v>859</v>
      </c>
      <c r="B22" s="66" t="s">
        <v>832</v>
      </c>
      <c r="C22" s="100" t="s">
        <v>860</v>
      </c>
      <c r="D22" s="76" t="s">
        <v>17</v>
      </c>
      <c r="E22" s="101">
        <v>8.66</v>
      </c>
      <c r="F22" s="105"/>
      <c r="G22" s="103">
        <f t="shared" si="0"/>
        <v>0</v>
      </c>
    </row>
    <row r="23" spans="1:7" ht="47.25" x14ac:dyDescent="0.25">
      <c r="A23" s="52" t="s">
        <v>861</v>
      </c>
      <c r="B23" s="66" t="s">
        <v>832</v>
      </c>
      <c r="C23" s="100" t="s">
        <v>862</v>
      </c>
      <c r="D23" s="76" t="s">
        <v>17</v>
      </c>
      <c r="E23" s="101">
        <v>0</v>
      </c>
      <c r="F23" s="105"/>
      <c r="G23" s="103">
        <f t="shared" si="0"/>
        <v>0</v>
      </c>
    </row>
    <row r="24" spans="1:7" ht="47.25" x14ac:dyDescent="0.25">
      <c r="A24" s="52" t="s">
        <v>863</v>
      </c>
      <c r="B24" s="66" t="s">
        <v>832</v>
      </c>
      <c r="C24" s="100" t="s">
        <v>864</v>
      </c>
      <c r="D24" s="76" t="s">
        <v>17</v>
      </c>
      <c r="E24" s="101">
        <v>2.2000000000000002</v>
      </c>
      <c r="F24" s="105"/>
      <c r="G24" s="103">
        <f t="shared" si="0"/>
        <v>0</v>
      </c>
    </row>
    <row r="25" spans="1:7" ht="31.5" x14ac:dyDescent="0.25">
      <c r="A25" s="52" t="s">
        <v>865</v>
      </c>
      <c r="B25" s="66"/>
      <c r="C25" s="100" t="s">
        <v>866</v>
      </c>
      <c r="D25" s="76" t="s">
        <v>867</v>
      </c>
      <c r="E25" s="101">
        <v>32</v>
      </c>
      <c r="F25" s="105"/>
      <c r="G25" s="103">
        <f t="shared" si="0"/>
        <v>0</v>
      </c>
    </row>
    <row r="26" spans="1:7" ht="31.5" x14ac:dyDescent="0.25">
      <c r="A26" s="52" t="s">
        <v>868</v>
      </c>
      <c r="B26" s="66" t="s">
        <v>832</v>
      </c>
      <c r="C26" s="100" t="s">
        <v>869</v>
      </c>
      <c r="D26" s="76" t="s">
        <v>434</v>
      </c>
      <c r="E26" s="101">
        <v>26</v>
      </c>
      <c r="F26" s="105"/>
      <c r="G26" s="103">
        <f t="shared" si="0"/>
        <v>0</v>
      </c>
    </row>
    <row r="27" spans="1:7" ht="31.5" x14ac:dyDescent="0.25">
      <c r="A27" s="52" t="s">
        <v>870</v>
      </c>
      <c r="B27" s="66" t="s">
        <v>832</v>
      </c>
      <c r="C27" s="100" t="s">
        <v>871</v>
      </c>
      <c r="D27" s="76" t="s">
        <v>434</v>
      </c>
      <c r="E27" s="101">
        <v>3</v>
      </c>
      <c r="F27" s="105"/>
      <c r="G27" s="103">
        <f t="shared" si="0"/>
        <v>0</v>
      </c>
    </row>
    <row r="28" spans="1:7" ht="31.5" x14ac:dyDescent="0.25">
      <c r="A28" s="52" t="s">
        <v>872</v>
      </c>
      <c r="B28" s="66" t="s">
        <v>832</v>
      </c>
      <c r="C28" s="100" t="s">
        <v>873</v>
      </c>
      <c r="D28" s="76" t="s">
        <v>434</v>
      </c>
      <c r="E28" s="101">
        <v>29</v>
      </c>
      <c r="F28" s="105"/>
      <c r="G28" s="103">
        <f t="shared" si="0"/>
        <v>0</v>
      </c>
    </row>
    <row r="29" spans="1:7" ht="31.5" x14ac:dyDescent="0.25">
      <c r="A29" s="52" t="s">
        <v>874</v>
      </c>
      <c r="B29" s="66" t="s">
        <v>832</v>
      </c>
      <c r="C29" s="100" t="s">
        <v>875</v>
      </c>
      <c r="D29" s="76" t="s">
        <v>434</v>
      </c>
      <c r="E29" s="101">
        <v>52</v>
      </c>
      <c r="F29" s="105"/>
      <c r="G29" s="103">
        <f t="shared" si="0"/>
        <v>0</v>
      </c>
    </row>
    <row r="30" spans="1:7" ht="47.25" x14ac:dyDescent="0.25">
      <c r="A30" s="52" t="s">
        <v>876</v>
      </c>
      <c r="B30" s="66" t="s">
        <v>832</v>
      </c>
      <c r="C30" s="100" t="s">
        <v>2662</v>
      </c>
      <c r="D30" s="76" t="s">
        <v>434</v>
      </c>
      <c r="E30" s="101">
        <v>27</v>
      </c>
      <c r="F30" s="105"/>
      <c r="G30" s="103">
        <f t="shared" si="0"/>
        <v>0</v>
      </c>
    </row>
    <row r="31" spans="1:7" ht="31.5" x14ac:dyDescent="0.25">
      <c r="A31" s="52" t="s">
        <v>877</v>
      </c>
      <c r="B31" s="66"/>
      <c r="C31" s="100" t="s">
        <v>2663</v>
      </c>
      <c r="D31" s="76" t="s">
        <v>39</v>
      </c>
      <c r="E31" s="101">
        <v>254</v>
      </c>
      <c r="F31" s="105"/>
      <c r="G31" s="103">
        <f t="shared" si="0"/>
        <v>0</v>
      </c>
    </row>
    <row r="32" spans="1:7" ht="31.5" x14ac:dyDescent="0.25">
      <c r="A32" s="52" t="s">
        <v>878</v>
      </c>
      <c r="B32" s="66"/>
      <c r="C32" s="100" t="s">
        <v>2664</v>
      </c>
      <c r="D32" s="76" t="s">
        <v>39</v>
      </c>
      <c r="E32" s="101">
        <v>633</v>
      </c>
      <c r="F32" s="105"/>
      <c r="G32" s="103">
        <f t="shared" si="0"/>
        <v>0</v>
      </c>
    </row>
    <row r="33" spans="1:7" x14ac:dyDescent="0.25">
      <c r="A33" s="27"/>
      <c r="B33" s="15"/>
      <c r="C33" s="14" t="s">
        <v>936</v>
      </c>
      <c r="D33" s="80" t="s">
        <v>397</v>
      </c>
      <c r="E33" s="87" t="s">
        <v>397</v>
      </c>
      <c r="F33" s="14" t="s">
        <v>397</v>
      </c>
      <c r="G33" s="106">
        <f>SUM(G8:G32)</f>
        <v>0</v>
      </c>
    </row>
    <row r="34" spans="1:7" ht="31.5" x14ac:dyDescent="0.25">
      <c r="A34" s="277" t="s">
        <v>879</v>
      </c>
      <c r="B34" s="68" t="s">
        <v>832</v>
      </c>
      <c r="C34" s="69" t="s">
        <v>880</v>
      </c>
      <c r="D34" s="68" t="s">
        <v>397</v>
      </c>
      <c r="E34" s="68" t="s">
        <v>397</v>
      </c>
      <c r="F34" s="74" t="s">
        <v>397</v>
      </c>
      <c r="G34" s="74" t="s">
        <v>397</v>
      </c>
    </row>
    <row r="35" spans="1:7" ht="31.5" x14ac:dyDescent="0.25">
      <c r="A35" s="277" t="s">
        <v>20</v>
      </c>
      <c r="B35" s="68" t="s">
        <v>832</v>
      </c>
      <c r="C35" s="69" t="s">
        <v>882</v>
      </c>
      <c r="D35" s="68" t="s">
        <v>397</v>
      </c>
      <c r="E35" s="68" t="s">
        <v>397</v>
      </c>
      <c r="F35" s="74" t="s">
        <v>397</v>
      </c>
      <c r="G35" s="74" t="s">
        <v>397</v>
      </c>
    </row>
    <row r="36" spans="1:7" ht="47.25" x14ac:dyDescent="0.25">
      <c r="A36" s="293" t="s">
        <v>22</v>
      </c>
      <c r="B36" s="66" t="s">
        <v>832</v>
      </c>
      <c r="C36" s="100" t="s">
        <v>883</v>
      </c>
      <c r="D36" s="76" t="s">
        <v>17</v>
      </c>
      <c r="E36" s="101">
        <v>4.0199999999999996</v>
      </c>
      <c r="F36" s="105"/>
      <c r="G36" s="103">
        <f t="shared" si="0"/>
        <v>0</v>
      </c>
    </row>
    <row r="37" spans="1:7" ht="47.25" x14ac:dyDescent="0.25">
      <c r="A37" s="52" t="s">
        <v>23</v>
      </c>
      <c r="B37" s="66" t="s">
        <v>832</v>
      </c>
      <c r="C37" s="100" t="s">
        <v>884</v>
      </c>
      <c r="D37" s="76" t="s">
        <v>17</v>
      </c>
      <c r="E37" s="101">
        <v>0.12</v>
      </c>
      <c r="F37" s="105"/>
      <c r="G37" s="103">
        <f t="shared" si="0"/>
        <v>0</v>
      </c>
    </row>
    <row r="38" spans="1:7" ht="47.25" x14ac:dyDescent="0.25">
      <c r="A38" s="52" t="s">
        <v>968</v>
      </c>
      <c r="B38" s="66" t="s">
        <v>832</v>
      </c>
      <c r="C38" s="100" t="s">
        <v>886</v>
      </c>
      <c r="D38" s="76" t="s">
        <v>17</v>
      </c>
      <c r="E38" s="101">
        <v>0.02</v>
      </c>
      <c r="F38" s="105"/>
      <c r="G38" s="103">
        <f t="shared" si="0"/>
        <v>0</v>
      </c>
    </row>
    <row r="39" spans="1:7" ht="47.25" x14ac:dyDescent="0.25">
      <c r="A39" s="52" t="s">
        <v>969</v>
      </c>
      <c r="B39" s="66" t="s">
        <v>832</v>
      </c>
      <c r="C39" s="100" t="s">
        <v>888</v>
      </c>
      <c r="D39" s="76" t="s">
        <v>17</v>
      </c>
      <c r="E39" s="101">
        <v>0.23</v>
      </c>
      <c r="F39" s="105"/>
      <c r="G39" s="103">
        <f t="shared" si="0"/>
        <v>0</v>
      </c>
    </row>
    <row r="40" spans="1:7" ht="47.25" x14ac:dyDescent="0.25">
      <c r="A40" s="52" t="s">
        <v>970</v>
      </c>
      <c r="B40" s="66" t="s">
        <v>832</v>
      </c>
      <c r="C40" s="100" t="s">
        <v>890</v>
      </c>
      <c r="D40" s="76" t="s">
        <v>17</v>
      </c>
      <c r="E40" s="101">
        <v>5.01</v>
      </c>
      <c r="F40" s="105"/>
      <c r="G40" s="103">
        <f t="shared" si="0"/>
        <v>0</v>
      </c>
    </row>
    <row r="41" spans="1:7" ht="47.25" x14ac:dyDescent="0.25">
      <c r="A41" s="52" t="s">
        <v>971</v>
      </c>
      <c r="B41" s="66" t="s">
        <v>832</v>
      </c>
      <c r="C41" s="100" t="s">
        <v>892</v>
      </c>
      <c r="D41" s="76" t="s">
        <v>893</v>
      </c>
      <c r="E41" s="101">
        <v>21</v>
      </c>
      <c r="F41" s="105"/>
      <c r="G41" s="103">
        <f t="shared" si="0"/>
        <v>0</v>
      </c>
    </row>
    <row r="42" spans="1:7" ht="47.25" x14ac:dyDescent="0.25">
      <c r="A42" s="52" t="s">
        <v>972</v>
      </c>
      <c r="B42" s="66" t="s">
        <v>832</v>
      </c>
      <c r="C42" s="100" t="s">
        <v>895</v>
      </c>
      <c r="D42" s="76" t="s">
        <v>893</v>
      </c>
      <c r="E42" s="101">
        <v>3003</v>
      </c>
      <c r="F42" s="105"/>
      <c r="G42" s="103">
        <f t="shared" si="0"/>
        <v>0</v>
      </c>
    </row>
    <row r="43" spans="1:7" ht="47.25" x14ac:dyDescent="0.25">
      <c r="A43" s="52" t="s">
        <v>974</v>
      </c>
      <c r="B43" s="66" t="s">
        <v>832</v>
      </c>
      <c r="C43" s="100" t="s">
        <v>897</v>
      </c>
      <c r="D43" s="76" t="s">
        <v>893</v>
      </c>
      <c r="E43" s="101">
        <v>1</v>
      </c>
      <c r="F43" s="105"/>
      <c r="G43" s="103">
        <f t="shared" si="0"/>
        <v>0</v>
      </c>
    </row>
    <row r="44" spans="1:7" ht="47.25" x14ac:dyDescent="0.25">
      <c r="A44" s="52" t="s">
        <v>975</v>
      </c>
      <c r="B44" s="66" t="s">
        <v>832</v>
      </c>
      <c r="C44" s="100" t="s">
        <v>895</v>
      </c>
      <c r="D44" s="76" t="s">
        <v>893</v>
      </c>
      <c r="E44" s="101">
        <v>71</v>
      </c>
      <c r="F44" s="105"/>
      <c r="G44" s="103">
        <f t="shared" si="0"/>
        <v>0</v>
      </c>
    </row>
    <row r="45" spans="1:7" ht="47.25" x14ac:dyDescent="0.25">
      <c r="A45" s="52" t="s">
        <v>977</v>
      </c>
      <c r="B45" s="66" t="s">
        <v>832</v>
      </c>
      <c r="C45" s="100" t="s">
        <v>900</v>
      </c>
      <c r="D45" s="76" t="s">
        <v>893</v>
      </c>
      <c r="E45" s="101">
        <v>4</v>
      </c>
      <c r="F45" s="105"/>
      <c r="G45" s="103">
        <f t="shared" si="0"/>
        <v>0</v>
      </c>
    </row>
    <row r="46" spans="1:7" ht="47.25" x14ac:dyDescent="0.25">
      <c r="A46" s="52" t="s">
        <v>979</v>
      </c>
      <c r="B46" s="66" t="s">
        <v>832</v>
      </c>
      <c r="C46" s="100" t="s">
        <v>895</v>
      </c>
      <c r="D46" s="76" t="s">
        <v>893</v>
      </c>
      <c r="E46" s="101">
        <v>69</v>
      </c>
      <c r="F46" s="105"/>
      <c r="G46" s="103">
        <f t="shared" si="0"/>
        <v>0</v>
      </c>
    </row>
    <row r="47" spans="1:7" ht="47.25" x14ac:dyDescent="0.25">
      <c r="A47" s="52" t="s">
        <v>981</v>
      </c>
      <c r="B47" s="66"/>
      <c r="C47" s="100" t="s">
        <v>901</v>
      </c>
      <c r="D47" s="76" t="s">
        <v>39</v>
      </c>
      <c r="E47" s="101">
        <v>5349</v>
      </c>
      <c r="F47" s="105"/>
      <c r="G47" s="103">
        <f t="shared" si="0"/>
        <v>0</v>
      </c>
    </row>
    <row r="48" spans="1:7" ht="47.25" x14ac:dyDescent="0.25">
      <c r="A48" s="52" t="s">
        <v>982</v>
      </c>
      <c r="B48" s="66" t="s">
        <v>832</v>
      </c>
      <c r="C48" s="270" t="s">
        <v>902</v>
      </c>
      <c r="D48" s="76" t="s">
        <v>903</v>
      </c>
      <c r="E48" s="101">
        <v>3</v>
      </c>
      <c r="F48" s="105"/>
      <c r="G48" s="103">
        <f t="shared" si="0"/>
        <v>0</v>
      </c>
    </row>
    <row r="49" spans="1:7" ht="47.25" x14ac:dyDescent="0.25">
      <c r="A49" s="52" t="s">
        <v>984</v>
      </c>
      <c r="B49" s="66" t="s">
        <v>832</v>
      </c>
      <c r="C49" s="270" t="s">
        <v>904</v>
      </c>
      <c r="D49" s="76" t="s">
        <v>903</v>
      </c>
      <c r="E49" s="101">
        <v>429</v>
      </c>
      <c r="F49" s="105"/>
      <c r="G49" s="103">
        <f t="shared" si="0"/>
        <v>0</v>
      </c>
    </row>
    <row r="50" spans="1:7" ht="47.25" x14ac:dyDescent="0.25">
      <c r="A50" s="52" t="s">
        <v>985</v>
      </c>
      <c r="B50" s="66" t="s">
        <v>832</v>
      </c>
      <c r="C50" s="270" t="s">
        <v>905</v>
      </c>
      <c r="D50" s="76" t="s">
        <v>903</v>
      </c>
      <c r="E50" s="101">
        <v>1</v>
      </c>
      <c r="F50" s="105"/>
      <c r="G50" s="103">
        <f t="shared" si="0"/>
        <v>0</v>
      </c>
    </row>
    <row r="51" spans="1:7" ht="47.25" x14ac:dyDescent="0.25">
      <c r="A51" s="52" t="s">
        <v>987</v>
      </c>
      <c r="B51" s="66" t="s">
        <v>832</v>
      </c>
      <c r="C51" s="270" t="s">
        <v>904</v>
      </c>
      <c r="D51" s="76" t="s">
        <v>903</v>
      </c>
      <c r="E51" s="101">
        <v>71</v>
      </c>
      <c r="F51" s="105"/>
      <c r="G51" s="103">
        <f t="shared" si="0"/>
        <v>0</v>
      </c>
    </row>
    <row r="52" spans="1:7" ht="47.25" x14ac:dyDescent="0.25">
      <c r="A52" s="52" t="s">
        <v>3403</v>
      </c>
      <c r="B52" s="66" t="s">
        <v>832</v>
      </c>
      <c r="C52" s="270" t="s">
        <v>906</v>
      </c>
      <c r="D52" s="76" t="s">
        <v>903</v>
      </c>
      <c r="E52" s="101">
        <v>2</v>
      </c>
      <c r="F52" s="105"/>
      <c r="G52" s="103">
        <f t="shared" si="0"/>
        <v>0</v>
      </c>
    </row>
    <row r="53" spans="1:7" ht="47.25" x14ac:dyDescent="0.25">
      <c r="A53" s="52" t="s">
        <v>3404</v>
      </c>
      <c r="B53" s="66" t="s">
        <v>832</v>
      </c>
      <c r="C53" s="270" t="s">
        <v>904</v>
      </c>
      <c r="D53" s="76" t="s">
        <v>903</v>
      </c>
      <c r="E53" s="101">
        <v>46</v>
      </c>
      <c r="F53" s="105"/>
      <c r="G53" s="103">
        <f t="shared" si="0"/>
        <v>0</v>
      </c>
    </row>
    <row r="54" spans="1:7" ht="47.25" x14ac:dyDescent="0.25">
      <c r="A54" s="52" t="s">
        <v>3405</v>
      </c>
      <c r="B54" s="66" t="s">
        <v>832</v>
      </c>
      <c r="C54" s="270" t="s">
        <v>907</v>
      </c>
      <c r="D54" s="76" t="s">
        <v>903</v>
      </c>
      <c r="E54" s="101">
        <v>3</v>
      </c>
      <c r="F54" s="105"/>
      <c r="G54" s="103">
        <f t="shared" si="0"/>
        <v>0</v>
      </c>
    </row>
    <row r="55" spans="1:7" ht="47.25" x14ac:dyDescent="0.25">
      <c r="A55" s="52" t="s">
        <v>3406</v>
      </c>
      <c r="B55" s="66" t="s">
        <v>832</v>
      </c>
      <c r="C55" s="270" t="s">
        <v>908</v>
      </c>
      <c r="D55" s="76" t="s">
        <v>903</v>
      </c>
      <c r="E55" s="101">
        <v>429</v>
      </c>
      <c r="F55" s="105"/>
      <c r="G55" s="103">
        <f t="shared" si="0"/>
        <v>0</v>
      </c>
    </row>
    <row r="56" spans="1:7" ht="47.25" x14ac:dyDescent="0.25">
      <c r="A56" s="52" t="s">
        <v>3407</v>
      </c>
      <c r="B56" s="66" t="s">
        <v>832</v>
      </c>
      <c r="C56" s="270" t="s">
        <v>909</v>
      </c>
      <c r="D56" s="76" t="s">
        <v>903</v>
      </c>
      <c r="E56" s="101">
        <v>1</v>
      </c>
      <c r="F56" s="105"/>
      <c r="G56" s="103">
        <f t="shared" si="0"/>
        <v>0</v>
      </c>
    </row>
    <row r="57" spans="1:7" ht="47.25" x14ac:dyDescent="0.25">
      <c r="A57" s="52" t="s">
        <v>3408</v>
      </c>
      <c r="B57" s="66" t="s">
        <v>832</v>
      </c>
      <c r="C57" s="270" t="s">
        <v>908</v>
      </c>
      <c r="D57" s="76" t="s">
        <v>903</v>
      </c>
      <c r="E57" s="101">
        <v>71</v>
      </c>
      <c r="F57" s="105"/>
      <c r="G57" s="103">
        <f t="shared" si="0"/>
        <v>0</v>
      </c>
    </row>
    <row r="58" spans="1:7" ht="47.25" x14ac:dyDescent="0.25">
      <c r="A58" s="52" t="s">
        <v>3409</v>
      </c>
      <c r="B58" s="66" t="s">
        <v>832</v>
      </c>
      <c r="C58" s="270" t="s">
        <v>910</v>
      </c>
      <c r="D58" s="76" t="s">
        <v>911</v>
      </c>
      <c r="E58" s="101">
        <v>2</v>
      </c>
      <c r="F58" s="105"/>
      <c r="G58" s="103">
        <f t="shared" si="0"/>
        <v>0</v>
      </c>
    </row>
    <row r="59" spans="1:7" ht="47.25" x14ac:dyDescent="0.25">
      <c r="A59" s="52" t="s">
        <v>3410</v>
      </c>
      <c r="B59" s="66" t="s">
        <v>832</v>
      </c>
      <c r="C59" s="270" t="s">
        <v>912</v>
      </c>
      <c r="D59" s="76" t="s">
        <v>911</v>
      </c>
      <c r="E59" s="101">
        <v>46</v>
      </c>
      <c r="F59" s="105"/>
      <c r="G59" s="103">
        <f t="shared" si="0"/>
        <v>0</v>
      </c>
    </row>
    <row r="60" spans="1:7" ht="47.25" x14ac:dyDescent="0.25">
      <c r="A60" s="52" t="s">
        <v>3411</v>
      </c>
      <c r="B60" s="66" t="s">
        <v>832</v>
      </c>
      <c r="C60" s="100" t="s">
        <v>2665</v>
      </c>
      <c r="D60" s="76" t="s">
        <v>867</v>
      </c>
      <c r="E60" s="101">
        <v>2</v>
      </c>
      <c r="F60" s="105"/>
      <c r="G60" s="103">
        <f t="shared" si="0"/>
        <v>0</v>
      </c>
    </row>
    <row r="61" spans="1:7" ht="31.5" x14ac:dyDescent="0.25">
      <c r="A61" s="52" t="s">
        <v>3412</v>
      </c>
      <c r="B61" s="66" t="s">
        <v>832</v>
      </c>
      <c r="C61" s="100" t="s">
        <v>913</v>
      </c>
      <c r="D61" s="76" t="s">
        <v>867</v>
      </c>
      <c r="E61" s="101">
        <v>4</v>
      </c>
      <c r="F61" s="105"/>
      <c r="G61" s="103">
        <f t="shared" si="0"/>
        <v>0</v>
      </c>
    </row>
    <row r="62" spans="1:7" ht="31.5" x14ac:dyDescent="0.25">
      <c r="A62" s="52" t="s">
        <v>3413</v>
      </c>
      <c r="B62" s="66" t="s">
        <v>832</v>
      </c>
      <c r="C62" s="100" t="s">
        <v>914</v>
      </c>
      <c r="D62" s="76" t="s">
        <v>867</v>
      </c>
      <c r="E62" s="101">
        <v>24</v>
      </c>
      <c r="F62" s="105"/>
      <c r="G62" s="103">
        <f t="shared" si="0"/>
        <v>0</v>
      </c>
    </row>
    <row r="63" spans="1:7" ht="31.5" x14ac:dyDescent="0.25">
      <c r="A63" s="52" t="s">
        <v>3414</v>
      </c>
      <c r="B63" s="66" t="s">
        <v>832</v>
      </c>
      <c r="C63" s="100" t="s">
        <v>915</v>
      </c>
      <c r="D63" s="76" t="s">
        <v>916</v>
      </c>
      <c r="E63" s="101">
        <v>28</v>
      </c>
      <c r="F63" s="105"/>
      <c r="G63" s="103">
        <f t="shared" si="0"/>
        <v>0</v>
      </c>
    </row>
    <row r="64" spans="1:7" ht="31.5" x14ac:dyDescent="0.25">
      <c r="A64" s="52" t="s">
        <v>3415</v>
      </c>
      <c r="B64" s="66" t="s">
        <v>832</v>
      </c>
      <c r="C64" s="100" t="s">
        <v>917</v>
      </c>
      <c r="D64" s="76" t="s">
        <v>916</v>
      </c>
      <c r="E64" s="101">
        <v>28</v>
      </c>
      <c r="F64" s="105"/>
      <c r="G64" s="103">
        <f t="shared" si="0"/>
        <v>0</v>
      </c>
    </row>
    <row r="65" spans="1:7" ht="47.25" x14ac:dyDescent="0.25">
      <c r="A65" s="52" t="s">
        <v>3416</v>
      </c>
      <c r="B65" s="66" t="s">
        <v>832</v>
      </c>
      <c r="C65" s="100" t="s">
        <v>918</v>
      </c>
      <c r="D65" s="76" t="s">
        <v>434</v>
      </c>
      <c r="E65" s="101">
        <v>102</v>
      </c>
      <c r="F65" s="105"/>
      <c r="G65" s="103">
        <f t="shared" si="0"/>
        <v>0</v>
      </c>
    </row>
    <row r="66" spans="1:7" ht="47.25" x14ac:dyDescent="0.25">
      <c r="A66" s="52" t="s">
        <v>3417</v>
      </c>
      <c r="B66" s="66" t="s">
        <v>832</v>
      </c>
      <c r="C66" s="100" t="s">
        <v>919</v>
      </c>
      <c r="D66" s="76" t="s">
        <v>434</v>
      </c>
      <c r="E66" s="101">
        <v>306</v>
      </c>
      <c r="F66" s="105"/>
      <c r="G66" s="103">
        <f t="shared" si="0"/>
        <v>0</v>
      </c>
    </row>
    <row r="67" spans="1:7" ht="31.5" x14ac:dyDescent="0.25">
      <c r="A67" s="52" t="s">
        <v>3418</v>
      </c>
      <c r="B67" s="66" t="s">
        <v>832</v>
      </c>
      <c r="C67" s="100" t="s">
        <v>920</v>
      </c>
      <c r="D67" s="76" t="s">
        <v>39</v>
      </c>
      <c r="E67" s="101">
        <v>515</v>
      </c>
      <c r="F67" s="105"/>
      <c r="G67" s="103">
        <f t="shared" si="0"/>
        <v>0</v>
      </c>
    </row>
    <row r="68" spans="1:7" ht="31.5" x14ac:dyDescent="0.25">
      <c r="A68" s="52" t="s">
        <v>3419</v>
      </c>
      <c r="B68" s="66" t="s">
        <v>832</v>
      </c>
      <c r="C68" s="100" t="s">
        <v>921</v>
      </c>
      <c r="D68" s="76" t="s">
        <v>39</v>
      </c>
      <c r="E68" s="101">
        <v>142</v>
      </c>
      <c r="F68" s="105"/>
      <c r="G68" s="103">
        <f t="shared" si="0"/>
        <v>0</v>
      </c>
    </row>
    <row r="69" spans="1:7" ht="31.5" x14ac:dyDescent="0.25">
      <c r="A69" s="52" t="s">
        <v>3420</v>
      </c>
      <c r="B69" s="66" t="s">
        <v>832</v>
      </c>
      <c r="C69" s="100" t="s">
        <v>922</v>
      </c>
      <c r="D69" s="76" t="s">
        <v>39</v>
      </c>
      <c r="E69" s="101">
        <v>141.5</v>
      </c>
      <c r="F69" s="105"/>
      <c r="G69" s="103">
        <f t="shared" si="0"/>
        <v>0</v>
      </c>
    </row>
    <row r="70" spans="1:7" ht="31.5" x14ac:dyDescent="0.25">
      <c r="A70" s="52" t="s">
        <v>3421</v>
      </c>
      <c r="B70" s="66" t="s">
        <v>832</v>
      </c>
      <c r="C70" s="100" t="s">
        <v>923</v>
      </c>
      <c r="D70" s="76" t="s">
        <v>434</v>
      </c>
      <c r="E70" s="101">
        <v>6</v>
      </c>
      <c r="F70" s="105"/>
      <c r="G70" s="103">
        <f t="shared" si="0"/>
        <v>0</v>
      </c>
    </row>
    <row r="71" spans="1:7" ht="31.5" x14ac:dyDescent="0.25">
      <c r="A71" s="52" t="s">
        <v>3422</v>
      </c>
      <c r="B71" s="66" t="s">
        <v>832</v>
      </c>
      <c r="C71" s="100" t="s">
        <v>924</v>
      </c>
      <c r="D71" s="76" t="s">
        <v>434</v>
      </c>
      <c r="E71" s="101">
        <v>6</v>
      </c>
      <c r="F71" s="105"/>
      <c r="G71" s="103">
        <f t="shared" si="0"/>
        <v>0</v>
      </c>
    </row>
    <row r="72" spans="1:7" ht="31.5" x14ac:dyDescent="0.25">
      <c r="A72" s="52" t="s">
        <v>3423</v>
      </c>
      <c r="B72" s="66" t="s">
        <v>832</v>
      </c>
      <c r="C72" s="100" t="s">
        <v>925</v>
      </c>
      <c r="D72" s="76" t="s">
        <v>434</v>
      </c>
      <c r="E72" s="101">
        <v>6</v>
      </c>
      <c r="F72" s="105"/>
      <c r="G72" s="103">
        <f t="shared" si="0"/>
        <v>0</v>
      </c>
    </row>
    <row r="73" spans="1:7" ht="31.5" x14ac:dyDescent="0.25">
      <c r="A73" s="52" t="s">
        <v>3424</v>
      </c>
      <c r="B73" s="66" t="s">
        <v>832</v>
      </c>
      <c r="C73" s="100" t="s">
        <v>926</v>
      </c>
      <c r="D73" s="76" t="s">
        <v>927</v>
      </c>
      <c r="E73" s="101">
        <v>1</v>
      </c>
      <c r="F73" s="105"/>
      <c r="G73" s="103">
        <f t="shared" ref="G73:G95" si="1">ROUND(E73*F73,2)</f>
        <v>0</v>
      </c>
    </row>
    <row r="74" spans="1:7" x14ac:dyDescent="0.25">
      <c r="A74" s="27"/>
      <c r="B74" s="15"/>
      <c r="C74" s="14" t="s">
        <v>937</v>
      </c>
      <c r="D74" s="80" t="s">
        <v>397</v>
      </c>
      <c r="E74" s="87" t="s">
        <v>397</v>
      </c>
      <c r="F74" s="14" t="s">
        <v>397</v>
      </c>
      <c r="G74" s="106">
        <f>SUM(G36:G73)</f>
        <v>0</v>
      </c>
    </row>
    <row r="75" spans="1:7" x14ac:dyDescent="0.25">
      <c r="A75" s="68">
        <v>3</v>
      </c>
      <c r="B75" s="68" t="s">
        <v>829</v>
      </c>
      <c r="C75" s="69" t="s">
        <v>929</v>
      </c>
      <c r="D75" s="68" t="s">
        <v>397</v>
      </c>
      <c r="E75" s="68" t="s">
        <v>397</v>
      </c>
      <c r="F75" s="83" t="s">
        <v>397</v>
      </c>
      <c r="G75" s="74" t="s">
        <v>397</v>
      </c>
    </row>
    <row r="76" spans="1:7" ht="47.25" x14ac:dyDescent="0.25">
      <c r="A76" s="52" t="s">
        <v>46</v>
      </c>
      <c r="B76" s="66" t="s">
        <v>832</v>
      </c>
      <c r="C76" s="100" t="s">
        <v>2666</v>
      </c>
      <c r="D76" s="76" t="s">
        <v>434</v>
      </c>
      <c r="E76" s="101">
        <v>3</v>
      </c>
      <c r="F76" s="105"/>
      <c r="G76" s="103">
        <f t="shared" si="1"/>
        <v>0</v>
      </c>
    </row>
    <row r="77" spans="1:7" ht="47.25" x14ac:dyDescent="0.25">
      <c r="A77" s="52" t="s">
        <v>52</v>
      </c>
      <c r="B77" s="66" t="s">
        <v>832</v>
      </c>
      <c r="C77" s="100" t="s">
        <v>2667</v>
      </c>
      <c r="D77" s="76" t="s">
        <v>434</v>
      </c>
      <c r="E77" s="101">
        <v>429</v>
      </c>
      <c r="F77" s="105"/>
      <c r="G77" s="103">
        <f t="shared" si="1"/>
        <v>0</v>
      </c>
    </row>
    <row r="78" spans="1:7" ht="47.25" x14ac:dyDescent="0.25">
      <c r="A78" s="52" t="s">
        <v>885</v>
      </c>
      <c r="B78" s="66" t="s">
        <v>832</v>
      </c>
      <c r="C78" s="100" t="s">
        <v>2668</v>
      </c>
      <c r="D78" s="76" t="s">
        <v>434</v>
      </c>
      <c r="E78" s="101">
        <v>1</v>
      </c>
      <c r="F78" s="105"/>
      <c r="G78" s="103">
        <f t="shared" si="1"/>
        <v>0</v>
      </c>
    </row>
    <row r="79" spans="1:7" ht="47.25" x14ac:dyDescent="0.25">
      <c r="A79" s="52" t="s">
        <v>887</v>
      </c>
      <c r="B79" s="66" t="s">
        <v>832</v>
      </c>
      <c r="C79" s="100" t="s">
        <v>2669</v>
      </c>
      <c r="D79" s="76" t="s">
        <v>434</v>
      </c>
      <c r="E79" s="101">
        <v>95</v>
      </c>
      <c r="F79" s="105"/>
      <c r="G79" s="103">
        <f t="shared" si="1"/>
        <v>0</v>
      </c>
    </row>
    <row r="80" spans="1:7" ht="31.5" x14ac:dyDescent="0.25">
      <c r="A80" s="52" t="s">
        <v>889</v>
      </c>
      <c r="B80" s="66" t="s">
        <v>832</v>
      </c>
      <c r="C80" s="100" t="s">
        <v>2670</v>
      </c>
      <c r="D80" s="76" t="s">
        <v>930</v>
      </c>
      <c r="E80" s="101">
        <v>2</v>
      </c>
      <c r="F80" s="105"/>
      <c r="G80" s="103">
        <f t="shared" si="1"/>
        <v>0</v>
      </c>
    </row>
    <row r="81" spans="1:7" ht="47.25" x14ac:dyDescent="0.25">
      <c r="A81" s="52" t="s">
        <v>891</v>
      </c>
      <c r="B81" s="66" t="s">
        <v>832</v>
      </c>
      <c r="C81" s="100" t="s">
        <v>2671</v>
      </c>
      <c r="D81" s="76" t="s">
        <v>434</v>
      </c>
      <c r="E81" s="101">
        <v>94</v>
      </c>
      <c r="F81" s="105"/>
      <c r="G81" s="103">
        <f t="shared" si="1"/>
        <v>0</v>
      </c>
    </row>
    <row r="82" spans="1:7" ht="31.5" x14ac:dyDescent="0.25">
      <c r="A82" s="52" t="s">
        <v>894</v>
      </c>
      <c r="B82" s="66" t="s">
        <v>832</v>
      </c>
      <c r="C82" s="100" t="s">
        <v>2672</v>
      </c>
      <c r="D82" s="76" t="s">
        <v>927</v>
      </c>
      <c r="E82" s="101">
        <v>1</v>
      </c>
      <c r="F82" s="105"/>
      <c r="G82" s="103">
        <f t="shared" si="1"/>
        <v>0</v>
      </c>
    </row>
    <row r="83" spans="1:7" ht="31.5" x14ac:dyDescent="0.25">
      <c r="A83" s="52" t="s">
        <v>896</v>
      </c>
      <c r="B83" s="66" t="s">
        <v>832</v>
      </c>
      <c r="C83" s="100" t="s">
        <v>2673</v>
      </c>
      <c r="D83" s="76" t="s">
        <v>927</v>
      </c>
      <c r="E83" s="101">
        <v>2</v>
      </c>
      <c r="F83" s="105"/>
      <c r="G83" s="103">
        <f t="shared" si="1"/>
        <v>0</v>
      </c>
    </row>
    <row r="84" spans="1:7" ht="31.5" x14ac:dyDescent="0.25">
      <c r="A84" s="52" t="s">
        <v>898</v>
      </c>
      <c r="B84" s="66" t="s">
        <v>832</v>
      </c>
      <c r="C84" s="100" t="s">
        <v>2674</v>
      </c>
      <c r="D84" s="76" t="s">
        <v>927</v>
      </c>
      <c r="E84" s="101">
        <v>2</v>
      </c>
      <c r="F84" s="105"/>
      <c r="G84" s="103">
        <f t="shared" si="1"/>
        <v>0</v>
      </c>
    </row>
    <row r="85" spans="1:7" ht="31.5" x14ac:dyDescent="0.25">
      <c r="A85" s="52" t="s">
        <v>899</v>
      </c>
      <c r="B85" s="66"/>
      <c r="C85" s="100" t="s">
        <v>933</v>
      </c>
      <c r="D85" s="76" t="s">
        <v>39</v>
      </c>
      <c r="E85" s="101">
        <v>15</v>
      </c>
      <c r="F85" s="105"/>
      <c r="G85" s="103">
        <f t="shared" si="1"/>
        <v>0</v>
      </c>
    </row>
    <row r="86" spans="1:7" x14ac:dyDescent="0.25">
      <c r="A86" s="27"/>
      <c r="B86" s="15"/>
      <c r="C86" s="14" t="s">
        <v>938</v>
      </c>
      <c r="D86" s="80" t="s">
        <v>397</v>
      </c>
      <c r="E86" s="87" t="s">
        <v>397</v>
      </c>
      <c r="F86" s="14" t="s">
        <v>397</v>
      </c>
      <c r="G86" s="106">
        <f>SUM(G76:G85)</f>
        <v>0</v>
      </c>
    </row>
    <row r="87" spans="1:7" x14ac:dyDescent="0.25">
      <c r="A87" s="68">
        <v>4</v>
      </c>
      <c r="B87" s="68" t="s">
        <v>829</v>
      </c>
      <c r="C87" s="69" t="s">
        <v>934</v>
      </c>
      <c r="D87" s="68" t="s">
        <v>397</v>
      </c>
      <c r="E87" s="68" t="s">
        <v>397</v>
      </c>
      <c r="F87" s="83" t="s">
        <v>397</v>
      </c>
      <c r="G87" s="74" t="s">
        <v>397</v>
      </c>
    </row>
    <row r="88" spans="1:7" ht="47.25" x14ac:dyDescent="0.25">
      <c r="A88" s="52" t="s">
        <v>65</v>
      </c>
      <c r="B88" s="66" t="s">
        <v>832</v>
      </c>
      <c r="C88" s="100" t="s">
        <v>2666</v>
      </c>
      <c r="D88" s="76" t="s">
        <v>434</v>
      </c>
      <c r="E88" s="101">
        <v>1</v>
      </c>
      <c r="F88" s="105"/>
      <c r="G88" s="103">
        <f t="shared" si="1"/>
        <v>0</v>
      </c>
    </row>
    <row r="89" spans="1:7" ht="47.25" x14ac:dyDescent="0.25">
      <c r="A89" s="52" t="s">
        <v>73</v>
      </c>
      <c r="B89" s="66" t="s">
        <v>832</v>
      </c>
      <c r="C89" s="100" t="s">
        <v>2669</v>
      </c>
      <c r="D89" s="76" t="s">
        <v>434</v>
      </c>
      <c r="E89" s="101">
        <v>143</v>
      </c>
      <c r="F89" s="105"/>
      <c r="G89" s="103">
        <f t="shared" si="1"/>
        <v>0</v>
      </c>
    </row>
    <row r="90" spans="1:7" ht="31.5" x14ac:dyDescent="0.25">
      <c r="A90" s="52" t="s">
        <v>84</v>
      </c>
      <c r="B90" s="66" t="s">
        <v>832</v>
      </c>
      <c r="C90" s="100" t="s">
        <v>2675</v>
      </c>
      <c r="D90" s="76" t="s">
        <v>927</v>
      </c>
      <c r="E90" s="101">
        <v>2</v>
      </c>
      <c r="F90" s="105"/>
      <c r="G90" s="103">
        <f t="shared" si="1"/>
        <v>0</v>
      </c>
    </row>
    <row r="91" spans="1:7" ht="31.5" x14ac:dyDescent="0.25">
      <c r="A91" s="52" t="s">
        <v>90</v>
      </c>
      <c r="B91" s="66" t="s">
        <v>832</v>
      </c>
      <c r="C91" s="100" t="s">
        <v>2676</v>
      </c>
      <c r="D91" s="76" t="s">
        <v>927</v>
      </c>
      <c r="E91" s="101">
        <v>2</v>
      </c>
      <c r="F91" s="105"/>
      <c r="G91" s="103">
        <f t="shared" si="1"/>
        <v>0</v>
      </c>
    </row>
    <row r="92" spans="1:7" ht="31.5" x14ac:dyDescent="0.25">
      <c r="A92" s="52" t="s">
        <v>98</v>
      </c>
      <c r="B92" s="66" t="s">
        <v>832</v>
      </c>
      <c r="C92" s="100" t="s">
        <v>2677</v>
      </c>
      <c r="D92" s="76" t="s">
        <v>927</v>
      </c>
      <c r="E92" s="101">
        <v>1</v>
      </c>
      <c r="F92" s="105"/>
      <c r="G92" s="103">
        <f t="shared" si="1"/>
        <v>0</v>
      </c>
    </row>
    <row r="93" spans="1:7" ht="31.5" x14ac:dyDescent="0.25">
      <c r="A93" s="52" t="s">
        <v>119</v>
      </c>
      <c r="B93" s="66" t="s">
        <v>832</v>
      </c>
      <c r="C93" s="100" t="s">
        <v>2678</v>
      </c>
      <c r="D93" s="76" t="s">
        <v>927</v>
      </c>
      <c r="E93" s="101">
        <v>1</v>
      </c>
      <c r="F93" s="105"/>
      <c r="G93" s="103">
        <f t="shared" si="1"/>
        <v>0</v>
      </c>
    </row>
    <row r="94" spans="1:7" ht="31.5" x14ac:dyDescent="0.25">
      <c r="A94" s="52" t="s">
        <v>931</v>
      </c>
      <c r="B94" s="66"/>
      <c r="C94" s="100" t="s">
        <v>935</v>
      </c>
      <c r="D94" s="76" t="s">
        <v>39</v>
      </c>
      <c r="E94" s="101">
        <v>15</v>
      </c>
      <c r="F94" s="105"/>
      <c r="G94" s="103">
        <f t="shared" si="1"/>
        <v>0</v>
      </c>
    </row>
    <row r="95" spans="1:7" ht="31.5" x14ac:dyDescent="0.25">
      <c r="A95" s="52" t="s">
        <v>932</v>
      </c>
      <c r="B95" s="66"/>
      <c r="C95" s="100" t="s">
        <v>933</v>
      </c>
      <c r="D95" s="76" t="s">
        <v>39</v>
      </c>
      <c r="E95" s="101">
        <v>15</v>
      </c>
      <c r="F95" s="105"/>
      <c r="G95" s="103">
        <f t="shared" si="1"/>
        <v>0</v>
      </c>
    </row>
    <row r="96" spans="1:7" x14ac:dyDescent="0.25">
      <c r="A96" s="27"/>
      <c r="B96" s="15"/>
      <c r="C96" s="14" t="s">
        <v>939</v>
      </c>
      <c r="D96" s="80" t="s">
        <v>397</v>
      </c>
      <c r="E96" s="87" t="s">
        <v>397</v>
      </c>
      <c r="F96" s="14" t="s">
        <v>397</v>
      </c>
      <c r="G96" s="106">
        <f>SUM(G88:G95)</f>
        <v>0</v>
      </c>
    </row>
    <row r="97" spans="1:8" ht="18.75" customHeight="1" x14ac:dyDescent="0.3">
      <c r="A97" s="401" t="s">
        <v>396</v>
      </c>
      <c r="B97" s="402"/>
      <c r="C97" s="402"/>
      <c r="D97" s="107"/>
      <c r="E97" s="108"/>
      <c r="F97" s="109"/>
      <c r="G97" s="47">
        <f>SUM(G88:G95)+SUM(G76:G85)+SUM(G36:G73)+SUM(G8:G32)</f>
        <v>0</v>
      </c>
      <c r="H97" s="51"/>
    </row>
  </sheetData>
  <mergeCells count="7">
    <mergeCell ref="G2:G4"/>
    <mergeCell ref="B3:B4"/>
    <mergeCell ref="A97:C97"/>
    <mergeCell ref="A2:A4"/>
    <mergeCell ref="D2:D4"/>
    <mergeCell ref="E2:E4"/>
    <mergeCell ref="F2:F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5F39-FAFE-4339-9D0C-D87F8A202A00}">
  <dimension ref="A2:K74"/>
  <sheetViews>
    <sheetView topLeftCell="A25" zoomScaleNormal="100" workbookViewId="0">
      <selection activeCell="C2" sqref="C2"/>
    </sheetView>
  </sheetViews>
  <sheetFormatPr defaultColWidth="9.140625" defaultRowHeight="15.75" x14ac:dyDescent="0.25"/>
  <cols>
    <col min="1" max="1" width="10" style="39" customWidth="1"/>
    <col min="2" max="2" width="14.85546875" style="39" customWidth="1"/>
    <col min="3" max="3" width="81.7109375" style="3" customWidth="1"/>
    <col min="4" max="4" width="7.85546875" style="39" customWidth="1"/>
    <col min="5" max="5" width="14" style="39" customWidth="1"/>
    <col min="6" max="6" width="11.42578125" style="104" bestFit="1" customWidth="1"/>
    <col min="7" max="7" width="16.28515625" style="104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415"/>
      <c r="C2" s="2" t="s">
        <v>940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  <c r="K4" s="173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x14ac:dyDescent="0.25">
      <c r="A6" s="68" t="s">
        <v>404</v>
      </c>
      <c r="B6" s="68"/>
      <c r="C6" s="69" t="s">
        <v>941</v>
      </c>
      <c r="D6" s="68" t="s">
        <v>397</v>
      </c>
      <c r="E6" s="68" t="s">
        <v>397</v>
      </c>
      <c r="F6" s="74" t="s">
        <v>397</v>
      </c>
      <c r="G6" s="74" t="s">
        <v>397</v>
      </c>
    </row>
    <row r="7" spans="1:11" s="57" customFormat="1" ht="31.5" x14ac:dyDescent="0.25">
      <c r="A7" s="111" t="s">
        <v>12</v>
      </c>
      <c r="B7" s="112" t="s">
        <v>832</v>
      </c>
      <c r="C7" s="114" t="s">
        <v>942</v>
      </c>
      <c r="D7" s="71" t="s">
        <v>397</v>
      </c>
      <c r="E7" s="115" t="s">
        <v>397</v>
      </c>
      <c r="F7" s="116" t="s">
        <v>397</v>
      </c>
      <c r="G7" s="117" t="s">
        <v>397</v>
      </c>
    </row>
    <row r="8" spans="1:11" ht="31.5" x14ac:dyDescent="0.25">
      <c r="A8" s="52" t="s">
        <v>663</v>
      </c>
      <c r="B8" s="66" t="s">
        <v>832</v>
      </c>
      <c r="C8" s="100" t="s">
        <v>943</v>
      </c>
      <c r="D8" s="76" t="s">
        <v>434</v>
      </c>
      <c r="E8" s="101">
        <v>3</v>
      </c>
      <c r="F8" s="109"/>
      <c r="G8" s="122">
        <f t="shared" ref="G8:G20" si="0">ROUND(E8*F8,2)</f>
        <v>0</v>
      </c>
    </row>
    <row r="9" spans="1:11" ht="31.5" x14ac:dyDescent="0.25">
      <c r="A9" s="52" t="s">
        <v>664</v>
      </c>
      <c r="B9" s="66"/>
      <c r="C9" s="100" t="s">
        <v>944</v>
      </c>
      <c r="D9" s="76" t="s">
        <v>434</v>
      </c>
      <c r="E9" s="101">
        <v>1</v>
      </c>
      <c r="F9" s="109"/>
      <c r="G9" s="122">
        <f t="shared" si="0"/>
        <v>0</v>
      </c>
    </row>
    <row r="10" spans="1:11" ht="47.25" x14ac:dyDescent="0.25">
      <c r="A10" s="52" t="s">
        <v>835</v>
      </c>
      <c r="B10" s="66"/>
      <c r="C10" s="100" t="s">
        <v>2680</v>
      </c>
      <c r="D10" s="76" t="s">
        <v>434</v>
      </c>
      <c r="E10" s="101">
        <v>3</v>
      </c>
      <c r="F10" s="109"/>
      <c r="G10" s="122">
        <f t="shared" si="0"/>
        <v>0</v>
      </c>
      <c r="K10" s="173"/>
    </row>
    <row r="11" spans="1:11" ht="31.5" x14ac:dyDescent="0.25">
      <c r="A11" s="52" t="s">
        <v>837</v>
      </c>
      <c r="B11" s="66" t="s">
        <v>832</v>
      </c>
      <c r="C11" s="100" t="s">
        <v>945</v>
      </c>
      <c r="D11" s="76" t="s">
        <v>434</v>
      </c>
      <c r="E11" s="101">
        <v>1</v>
      </c>
      <c r="F11" s="109"/>
      <c r="G11" s="122">
        <f t="shared" si="0"/>
        <v>0</v>
      </c>
    </row>
    <row r="12" spans="1:11" ht="47.25" x14ac:dyDescent="0.25">
      <c r="A12" s="52" t="s">
        <v>839</v>
      </c>
      <c r="B12" s="66" t="s">
        <v>832</v>
      </c>
      <c r="C12" s="100" t="s">
        <v>844</v>
      </c>
      <c r="D12" s="76" t="s">
        <v>434</v>
      </c>
      <c r="E12" s="101">
        <v>4</v>
      </c>
      <c r="F12" s="109"/>
      <c r="G12" s="122">
        <f t="shared" si="0"/>
        <v>0</v>
      </c>
    </row>
    <row r="13" spans="1:11" ht="47.25" x14ac:dyDescent="0.25">
      <c r="A13" s="52" t="s">
        <v>841</v>
      </c>
      <c r="B13" s="66" t="s">
        <v>832</v>
      </c>
      <c r="C13" s="100" t="s">
        <v>946</v>
      </c>
      <c r="D13" s="76" t="s">
        <v>434</v>
      </c>
      <c r="E13" s="101">
        <v>2</v>
      </c>
      <c r="F13" s="109"/>
      <c r="G13" s="122">
        <f t="shared" si="0"/>
        <v>0</v>
      </c>
    </row>
    <row r="14" spans="1:11" ht="31.5" x14ac:dyDescent="0.25">
      <c r="A14" s="52" t="s">
        <v>843</v>
      </c>
      <c r="B14" s="66" t="s">
        <v>832</v>
      </c>
      <c r="C14" s="100" t="s">
        <v>2679</v>
      </c>
      <c r="D14" s="76" t="s">
        <v>39</v>
      </c>
      <c r="E14" s="101">
        <v>145</v>
      </c>
      <c r="F14" s="109"/>
      <c r="G14" s="122">
        <f t="shared" si="0"/>
        <v>0</v>
      </c>
      <c r="K14" s="173"/>
    </row>
    <row r="15" spans="1:11" ht="31.5" x14ac:dyDescent="0.25">
      <c r="A15" s="52" t="s">
        <v>845</v>
      </c>
      <c r="B15" s="66" t="s">
        <v>832</v>
      </c>
      <c r="C15" s="100" t="s">
        <v>947</v>
      </c>
      <c r="D15" s="76" t="s">
        <v>434</v>
      </c>
      <c r="E15" s="101">
        <v>68</v>
      </c>
      <c r="F15" s="109"/>
      <c r="G15" s="122">
        <f t="shared" si="0"/>
        <v>0</v>
      </c>
    </row>
    <row r="16" spans="1:11" ht="47.25" x14ac:dyDescent="0.25">
      <c r="A16" s="52" t="s">
        <v>847</v>
      </c>
      <c r="B16" s="66"/>
      <c r="C16" s="100" t="s">
        <v>2681</v>
      </c>
      <c r="D16" s="76" t="s">
        <v>39</v>
      </c>
      <c r="E16" s="101">
        <v>51</v>
      </c>
      <c r="F16" s="109"/>
      <c r="G16" s="122">
        <f t="shared" si="0"/>
        <v>0</v>
      </c>
      <c r="K16" s="173"/>
    </row>
    <row r="17" spans="1:11" ht="47.25" x14ac:dyDescent="0.25">
      <c r="A17" s="52" t="s">
        <v>849</v>
      </c>
      <c r="B17" s="66"/>
      <c r="C17" s="100" t="s">
        <v>2682</v>
      </c>
      <c r="D17" s="76" t="s">
        <v>39</v>
      </c>
      <c r="E17" s="101">
        <v>117</v>
      </c>
      <c r="F17" s="109"/>
      <c r="G17" s="122">
        <f t="shared" si="0"/>
        <v>0</v>
      </c>
      <c r="K17" s="173"/>
    </row>
    <row r="18" spans="1:11" ht="31.5" x14ac:dyDescent="0.25">
      <c r="A18" s="52" t="s">
        <v>851</v>
      </c>
      <c r="B18" s="66"/>
      <c r="C18" s="100" t="s">
        <v>866</v>
      </c>
      <c r="D18" s="76" t="s">
        <v>867</v>
      </c>
      <c r="E18" s="101">
        <v>57</v>
      </c>
      <c r="F18" s="109"/>
      <c r="G18" s="122">
        <f t="shared" si="0"/>
        <v>0</v>
      </c>
      <c r="K18" s="173"/>
    </row>
    <row r="19" spans="1:11" ht="31.5" x14ac:dyDescent="0.25">
      <c r="A19" s="52" t="s">
        <v>853</v>
      </c>
      <c r="B19" s="66"/>
      <c r="C19" s="100" t="s">
        <v>948</v>
      </c>
      <c r="D19" s="76" t="s">
        <v>867</v>
      </c>
      <c r="E19" s="101">
        <v>63</v>
      </c>
      <c r="F19" s="109"/>
      <c r="G19" s="122">
        <f t="shared" si="0"/>
        <v>0</v>
      </c>
      <c r="K19" s="173"/>
    </row>
    <row r="20" spans="1:11" ht="31.5" x14ac:dyDescent="0.25">
      <c r="A20" s="52" t="s">
        <v>855</v>
      </c>
      <c r="B20" s="66"/>
      <c r="C20" s="100" t="s">
        <v>949</v>
      </c>
      <c r="D20" s="76" t="s">
        <v>867</v>
      </c>
      <c r="E20" s="101">
        <v>27</v>
      </c>
      <c r="F20" s="109"/>
      <c r="G20" s="122">
        <f t="shared" si="0"/>
        <v>0</v>
      </c>
      <c r="K20" s="173"/>
    </row>
    <row r="21" spans="1:11" x14ac:dyDescent="0.25">
      <c r="A21" s="34"/>
      <c r="B21" s="34"/>
      <c r="C21" s="29" t="s">
        <v>1006</v>
      </c>
      <c r="D21" s="31" t="s">
        <v>397</v>
      </c>
      <c r="E21" s="82" t="s">
        <v>397</v>
      </c>
      <c r="F21" s="97" t="s">
        <v>397</v>
      </c>
      <c r="G21" s="118">
        <f>SUM(G8:G20)</f>
        <v>0</v>
      </c>
    </row>
    <row r="22" spans="1:11" s="57" customFormat="1" ht="31.5" x14ac:dyDescent="0.25">
      <c r="A22" s="111" t="s">
        <v>15</v>
      </c>
      <c r="B22" s="112" t="s">
        <v>832</v>
      </c>
      <c r="C22" s="114" t="s">
        <v>950</v>
      </c>
      <c r="D22" s="71" t="s">
        <v>397</v>
      </c>
      <c r="E22" s="115" t="s">
        <v>397</v>
      </c>
      <c r="F22" s="116" t="s">
        <v>397</v>
      </c>
      <c r="G22" s="117" t="s">
        <v>397</v>
      </c>
    </row>
    <row r="23" spans="1:11" ht="31.5" x14ac:dyDescent="0.25">
      <c r="A23" s="52" t="s">
        <v>665</v>
      </c>
      <c r="B23" s="66" t="s">
        <v>832</v>
      </c>
      <c r="C23" s="100" t="s">
        <v>951</v>
      </c>
      <c r="D23" s="76" t="s">
        <v>434</v>
      </c>
      <c r="E23" s="101">
        <v>1</v>
      </c>
      <c r="F23" s="109"/>
      <c r="G23" s="122">
        <f t="shared" ref="G23" si="1">ROUND(E23*F23,2)</f>
        <v>0</v>
      </c>
      <c r="K23" s="173"/>
    </row>
    <row r="24" spans="1:11" s="57" customFormat="1" ht="31.5" x14ac:dyDescent="0.25">
      <c r="A24" s="111" t="s">
        <v>16</v>
      </c>
      <c r="B24" s="112" t="s">
        <v>832</v>
      </c>
      <c r="C24" s="114" t="s">
        <v>952</v>
      </c>
      <c r="D24" s="71" t="s">
        <v>397</v>
      </c>
      <c r="E24" s="115" t="s">
        <v>397</v>
      </c>
      <c r="F24" s="116" t="s">
        <v>397</v>
      </c>
      <c r="G24" s="117" t="s">
        <v>397</v>
      </c>
    </row>
    <row r="25" spans="1:11" ht="31.5" x14ac:dyDescent="0.25">
      <c r="A25" s="52" t="s">
        <v>666</v>
      </c>
      <c r="B25" s="66" t="s">
        <v>832</v>
      </c>
      <c r="C25" s="100" t="s">
        <v>953</v>
      </c>
      <c r="D25" s="76" t="s">
        <v>39</v>
      </c>
      <c r="E25" s="101">
        <v>140</v>
      </c>
      <c r="F25" s="109"/>
      <c r="G25" s="122">
        <f t="shared" ref="G25:G31" si="2">ROUND(E25*F25,2)</f>
        <v>0</v>
      </c>
      <c r="K25" s="173"/>
    </row>
    <row r="26" spans="1:11" ht="31.5" x14ac:dyDescent="0.25">
      <c r="A26" s="52" t="s">
        <v>667</v>
      </c>
      <c r="B26" s="66" t="s">
        <v>832</v>
      </c>
      <c r="C26" s="100" t="s">
        <v>954</v>
      </c>
      <c r="D26" s="76" t="s">
        <v>39</v>
      </c>
      <c r="E26" s="101">
        <v>145</v>
      </c>
      <c r="F26" s="109"/>
      <c r="G26" s="122">
        <f t="shared" si="2"/>
        <v>0</v>
      </c>
      <c r="K26" s="173"/>
    </row>
    <row r="27" spans="1:11" ht="47.25" x14ac:dyDescent="0.25">
      <c r="A27" s="52" t="s">
        <v>955</v>
      </c>
      <c r="B27" s="66" t="s">
        <v>832</v>
      </c>
      <c r="C27" s="100" t="s">
        <v>956</v>
      </c>
      <c r="D27" s="76" t="s">
        <v>893</v>
      </c>
      <c r="E27" s="101">
        <v>2</v>
      </c>
      <c r="F27" s="109"/>
      <c r="G27" s="122">
        <f t="shared" si="2"/>
        <v>0</v>
      </c>
      <c r="K27" s="173"/>
    </row>
    <row r="28" spans="1:11" ht="47.25" x14ac:dyDescent="0.25">
      <c r="A28" s="52" t="s">
        <v>957</v>
      </c>
      <c r="B28" s="66" t="s">
        <v>832</v>
      </c>
      <c r="C28" s="100" t="s">
        <v>958</v>
      </c>
      <c r="D28" s="76" t="s">
        <v>893</v>
      </c>
      <c r="E28" s="101">
        <v>2</v>
      </c>
      <c r="F28" s="109"/>
      <c r="G28" s="122">
        <f t="shared" si="2"/>
        <v>0</v>
      </c>
      <c r="K28" s="173"/>
    </row>
    <row r="29" spans="1:11" ht="47.25" x14ac:dyDescent="0.25">
      <c r="A29" s="52" t="s">
        <v>959</v>
      </c>
      <c r="B29" s="66" t="s">
        <v>832</v>
      </c>
      <c r="C29" s="100" t="s">
        <v>960</v>
      </c>
      <c r="D29" s="76" t="s">
        <v>893</v>
      </c>
      <c r="E29" s="101">
        <v>2</v>
      </c>
      <c r="F29" s="109"/>
      <c r="G29" s="122">
        <f t="shared" si="2"/>
        <v>0</v>
      </c>
      <c r="K29" s="173"/>
    </row>
    <row r="30" spans="1:11" ht="47.25" x14ac:dyDescent="0.25">
      <c r="A30" s="52" t="s">
        <v>961</v>
      </c>
      <c r="B30" s="66" t="s">
        <v>832</v>
      </c>
      <c r="C30" s="100" t="s">
        <v>962</v>
      </c>
      <c r="D30" s="76" t="s">
        <v>893</v>
      </c>
      <c r="E30" s="101">
        <v>2</v>
      </c>
      <c r="F30" s="109"/>
      <c r="G30" s="122">
        <f t="shared" si="2"/>
        <v>0</v>
      </c>
      <c r="K30" s="173"/>
    </row>
    <row r="31" spans="1:11" ht="31.5" x14ac:dyDescent="0.25">
      <c r="A31" s="52" t="s">
        <v>963</v>
      </c>
      <c r="B31" s="66" t="s">
        <v>832</v>
      </c>
      <c r="C31" s="100" t="s">
        <v>964</v>
      </c>
      <c r="D31" s="76" t="s">
        <v>39</v>
      </c>
      <c r="E31" s="101">
        <v>285</v>
      </c>
      <c r="F31" s="109"/>
      <c r="G31" s="122">
        <f t="shared" si="2"/>
        <v>0</v>
      </c>
      <c r="K31" s="173"/>
    </row>
    <row r="32" spans="1:11" x14ac:dyDescent="0.25">
      <c r="A32" s="34"/>
      <c r="B32" s="34"/>
      <c r="C32" s="29" t="s">
        <v>1008</v>
      </c>
      <c r="D32" s="31" t="s">
        <v>397</v>
      </c>
      <c r="E32" s="82" t="s">
        <v>397</v>
      </c>
      <c r="F32" s="97" t="s">
        <v>397</v>
      </c>
      <c r="G32" s="118">
        <f>SUM(G25:G31)+G23</f>
        <v>0</v>
      </c>
    </row>
    <row r="33" spans="1:11" x14ac:dyDescent="0.25">
      <c r="A33" s="27"/>
      <c r="B33" s="14"/>
      <c r="C33" s="15" t="s">
        <v>1007</v>
      </c>
      <c r="D33" s="14" t="s">
        <v>397</v>
      </c>
      <c r="E33" s="80" t="s">
        <v>397</v>
      </c>
      <c r="F33" s="96" t="str">
        <f>F21</f>
        <v>x</v>
      </c>
      <c r="G33" s="96">
        <f>G32+G21</f>
        <v>0</v>
      </c>
    </row>
    <row r="34" spans="1:11" x14ac:dyDescent="0.25">
      <c r="A34" s="68" t="s">
        <v>879</v>
      </c>
      <c r="B34" s="68"/>
      <c r="C34" s="69" t="s">
        <v>965</v>
      </c>
      <c r="D34" s="68" t="s">
        <v>397</v>
      </c>
      <c r="E34" s="68" t="s">
        <v>397</v>
      </c>
      <c r="F34" s="74" t="s">
        <v>397</v>
      </c>
      <c r="G34" s="74" t="s">
        <v>397</v>
      </c>
    </row>
    <row r="35" spans="1:11" s="57" customFormat="1" ht="31.5" x14ac:dyDescent="0.25">
      <c r="A35" s="111" t="s">
        <v>20</v>
      </c>
      <c r="B35" s="112" t="s">
        <v>832</v>
      </c>
      <c r="C35" s="114" t="s">
        <v>966</v>
      </c>
      <c r="D35" s="119" t="s">
        <v>397</v>
      </c>
      <c r="E35" s="119" t="s">
        <v>397</v>
      </c>
      <c r="F35" s="116" t="s">
        <v>397</v>
      </c>
      <c r="G35" s="120" t="s">
        <v>397</v>
      </c>
    </row>
    <row r="36" spans="1:11" ht="31.5" x14ac:dyDescent="0.25">
      <c r="A36" s="52" t="s">
        <v>22</v>
      </c>
      <c r="B36" s="66" t="s">
        <v>832</v>
      </c>
      <c r="C36" s="100" t="s">
        <v>833</v>
      </c>
      <c r="D36" s="76" t="s">
        <v>434</v>
      </c>
      <c r="E36" s="101">
        <v>1</v>
      </c>
      <c r="F36" s="109"/>
      <c r="G36" s="122">
        <f t="shared" ref="G36:G51" si="3">ROUND(E36*F36,2)</f>
        <v>0</v>
      </c>
    </row>
    <row r="37" spans="1:11" ht="47.25" x14ac:dyDescent="0.25">
      <c r="A37" s="52" t="s">
        <v>23</v>
      </c>
      <c r="B37" s="66"/>
      <c r="C37" s="100" t="s">
        <v>967</v>
      </c>
      <c r="D37" s="76" t="s">
        <v>39</v>
      </c>
      <c r="E37" s="101">
        <v>10</v>
      </c>
      <c r="F37" s="109"/>
      <c r="G37" s="122">
        <f t="shared" si="3"/>
        <v>0</v>
      </c>
      <c r="K37" s="173"/>
    </row>
    <row r="38" spans="1:11" ht="47.25" x14ac:dyDescent="0.25">
      <c r="A38" s="52" t="s">
        <v>968</v>
      </c>
      <c r="B38" s="66"/>
      <c r="C38" s="100" t="s">
        <v>852</v>
      </c>
      <c r="D38" s="76" t="s">
        <v>39</v>
      </c>
      <c r="E38" s="101">
        <v>104</v>
      </c>
      <c r="F38" s="109"/>
      <c r="G38" s="122">
        <f t="shared" si="3"/>
        <v>0</v>
      </c>
      <c r="K38" s="173"/>
    </row>
    <row r="39" spans="1:11" ht="31.5" x14ac:dyDescent="0.25">
      <c r="A39" s="52" t="s">
        <v>969</v>
      </c>
      <c r="B39" s="66"/>
      <c r="C39" s="100" t="s">
        <v>866</v>
      </c>
      <c r="D39" s="76" t="s">
        <v>867</v>
      </c>
      <c r="E39" s="101">
        <v>30</v>
      </c>
      <c r="F39" s="109"/>
      <c r="G39" s="122">
        <f t="shared" si="3"/>
        <v>0</v>
      </c>
      <c r="K39" s="173"/>
    </row>
    <row r="40" spans="1:11" ht="31.5" x14ac:dyDescent="0.25">
      <c r="A40" s="52" t="s">
        <v>970</v>
      </c>
      <c r="B40" s="66" t="s">
        <v>832</v>
      </c>
      <c r="C40" s="100" t="s">
        <v>860</v>
      </c>
      <c r="D40" s="76" t="s">
        <v>17</v>
      </c>
      <c r="E40" s="101">
        <v>0.1</v>
      </c>
      <c r="F40" s="109"/>
      <c r="G40" s="122">
        <f t="shared" si="3"/>
        <v>0</v>
      </c>
      <c r="K40" s="173"/>
    </row>
    <row r="41" spans="1:11" ht="47.25" x14ac:dyDescent="0.25">
      <c r="A41" s="52" t="s">
        <v>971</v>
      </c>
      <c r="B41" s="66" t="s">
        <v>832</v>
      </c>
      <c r="C41" s="100" t="s">
        <v>862</v>
      </c>
      <c r="D41" s="76" t="s">
        <v>17</v>
      </c>
      <c r="E41" s="101">
        <v>0.31</v>
      </c>
      <c r="F41" s="109"/>
      <c r="G41" s="122">
        <f t="shared" si="3"/>
        <v>0</v>
      </c>
      <c r="K41" s="173"/>
    </row>
    <row r="42" spans="1:11" ht="31.5" x14ac:dyDescent="0.25">
      <c r="A42" s="52" t="s">
        <v>972</v>
      </c>
      <c r="B42" s="66" t="s">
        <v>832</v>
      </c>
      <c r="C42" s="100" t="s">
        <v>973</v>
      </c>
      <c r="D42" s="76" t="s">
        <v>17</v>
      </c>
      <c r="E42" s="101">
        <v>0.1</v>
      </c>
      <c r="F42" s="109"/>
      <c r="G42" s="122">
        <f t="shared" si="3"/>
        <v>0</v>
      </c>
    </row>
    <row r="43" spans="1:11" ht="31.5" x14ac:dyDescent="0.25">
      <c r="A43" s="52" t="s">
        <v>974</v>
      </c>
      <c r="B43" s="66" t="s">
        <v>832</v>
      </c>
      <c r="C43" s="100" t="s">
        <v>951</v>
      </c>
      <c r="D43" s="76" t="s">
        <v>434</v>
      </c>
      <c r="E43" s="101">
        <v>1</v>
      </c>
      <c r="F43" s="109"/>
      <c r="G43" s="122">
        <f t="shared" si="3"/>
        <v>0</v>
      </c>
      <c r="K43" s="173"/>
    </row>
    <row r="44" spans="1:11" ht="47.25" x14ac:dyDescent="0.25">
      <c r="A44" s="52" t="s">
        <v>975</v>
      </c>
      <c r="B44" s="66" t="s">
        <v>832</v>
      </c>
      <c r="C44" s="100" t="s">
        <v>976</v>
      </c>
      <c r="D44" s="76" t="s">
        <v>893</v>
      </c>
      <c r="E44" s="101">
        <v>1</v>
      </c>
      <c r="F44" s="109"/>
      <c r="G44" s="122">
        <f t="shared" si="3"/>
        <v>0</v>
      </c>
      <c r="K44" s="173"/>
    </row>
    <row r="45" spans="1:11" ht="47.25" x14ac:dyDescent="0.25">
      <c r="A45" s="52" t="s">
        <v>977</v>
      </c>
      <c r="B45" s="66" t="s">
        <v>832</v>
      </c>
      <c r="C45" s="100" t="s">
        <v>978</v>
      </c>
      <c r="D45" s="76" t="s">
        <v>893</v>
      </c>
      <c r="E45" s="101">
        <v>47</v>
      </c>
      <c r="F45" s="109"/>
      <c r="G45" s="122">
        <f t="shared" si="3"/>
        <v>0</v>
      </c>
      <c r="K45" s="173"/>
    </row>
    <row r="46" spans="1:11" ht="47.25" x14ac:dyDescent="0.25">
      <c r="A46" s="52" t="s">
        <v>979</v>
      </c>
      <c r="B46" s="66" t="s">
        <v>832</v>
      </c>
      <c r="C46" s="271" t="s">
        <v>980</v>
      </c>
      <c r="D46" s="76" t="s">
        <v>903</v>
      </c>
      <c r="E46" s="101">
        <v>1</v>
      </c>
      <c r="F46" s="109"/>
      <c r="G46" s="122">
        <f t="shared" si="3"/>
        <v>0</v>
      </c>
      <c r="K46" s="173"/>
    </row>
    <row r="47" spans="1:11" ht="47.25" x14ac:dyDescent="0.25">
      <c r="A47" s="52" t="s">
        <v>981</v>
      </c>
      <c r="B47" s="66" t="s">
        <v>832</v>
      </c>
      <c r="C47" s="271" t="s">
        <v>904</v>
      </c>
      <c r="D47" s="76" t="s">
        <v>903</v>
      </c>
      <c r="E47" s="101">
        <v>47</v>
      </c>
      <c r="F47" s="109"/>
      <c r="G47" s="122">
        <f t="shared" si="3"/>
        <v>0</v>
      </c>
      <c r="K47" s="173"/>
    </row>
    <row r="48" spans="1:11" ht="47.25" x14ac:dyDescent="0.25">
      <c r="A48" s="52" t="s">
        <v>982</v>
      </c>
      <c r="B48" s="66" t="s">
        <v>832</v>
      </c>
      <c r="C48" s="271" t="s">
        <v>983</v>
      </c>
      <c r="D48" s="76" t="s">
        <v>903</v>
      </c>
      <c r="E48" s="101">
        <v>1</v>
      </c>
      <c r="F48" s="109"/>
      <c r="G48" s="122">
        <f t="shared" si="3"/>
        <v>0</v>
      </c>
      <c r="K48" s="173"/>
    </row>
    <row r="49" spans="1:11" ht="47.25" x14ac:dyDescent="0.25">
      <c r="A49" s="52" t="s">
        <v>984</v>
      </c>
      <c r="B49" s="66" t="s">
        <v>832</v>
      </c>
      <c r="C49" s="271" t="s">
        <v>908</v>
      </c>
      <c r="D49" s="76" t="s">
        <v>903</v>
      </c>
      <c r="E49" s="101">
        <v>47</v>
      </c>
      <c r="F49" s="109"/>
      <c r="G49" s="122">
        <f t="shared" si="3"/>
        <v>0</v>
      </c>
      <c r="K49" s="173"/>
    </row>
    <row r="50" spans="1:11" ht="47.25" x14ac:dyDescent="0.25">
      <c r="A50" s="52" t="s">
        <v>985</v>
      </c>
      <c r="B50" s="66" t="s">
        <v>832</v>
      </c>
      <c r="C50" s="271" t="s">
        <v>986</v>
      </c>
      <c r="D50" s="76" t="s">
        <v>911</v>
      </c>
      <c r="E50" s="101">
        <v>1</v>
      </c>
      <c r="F50" s="109"/>
      <c r="G50" s="122">
        <f t="shared" si="3"/>
        <v>0</v>
      </c>
      <c r="K50" s="173"/>
    </row>
    <row r="51" spans="1:11" ht="47.25" x14ac:dyDescent="0.25">
      <c r="A51" s="52" t="s">
        <v>987</v>
      </c>
      <c r="B51" s="66" t="s">
        <v>832</v>
      </c>
      <c r="C51" s="271" t="s">
        <v>912</v>
      </c>
      <c r="D51" s="76" t="s">
        <v>911</v>
      </c>
      <c r="E51" s="101">
        <v>47</v>
      </c>
      <c r="F51" s="109"/>
      <c r="G51" s="122">
        <f t="shared" si="3"/>
        <v>0</v>
      </c>
      <c r="K51" s="173"/>
    </row>
    <row r="52" spans="1:11" x14ac:dyDescent="0.25">
      <c r="A52" s="27"/>
      <c r="B52" s="14"/>
      <c r="C52" s="15" t="s">
        <v>1009</v>
      </c>
      <c r="D52" s="14" t="s">
        <v>397</v>
      </c>
      <c r="E52" s="80" t="s">
        <v>397</v>
      </c>
      <c r="F52" s="121" t="s">
        <v>397</v>
      </c>
      <c r="G52" s="96">
        <f>SUM(G36:G51)</f>
        <v>0</v>
      </c>
    </row>
    <row r="53" spans="1:11" x14ac:dyDescent="0.25">
      <c r="A53" s="68" t="s">
        <v>881</v>
      </c>
      <c r="B53" s="68"/>
      <c r="C53" s="69" t="s">
        <v>988</v>
      </c>
      <c r="D53" s="68" t="s">
        <v>397</v>
      </c>
      <c r="E53" s="68" t="s">
        <v>397</v>
      </c>
      <c r="F53" s="74" t="s">
        <v>397</v>
      </c>
      <c r="G53" s="74" t="s">
        <v>397</v>
      </c>
    </row>
    <row r="54" spans="1:11" s="57" customFormat="1" ht="31.5" x14ac:dyDescent="0.25">
      <c r="A54" s="111" t="s">
        <v>46</v>
      </c>
      <c r="B54" s="112" t="s">
        <v>832</v>
      </c>
      <c r="C54" s="114" t="s">
        <v>989</v>
      </c>
      <c r="D54" s="71" t="s">
        <v>397</v>
      </c>
      <c r="E54" s="115" t="s">
        <v>397</v>
      </c>
      <c r="F54" s="116" t="s">
        <v>397</v>
      </c>
      <c r="G54" s="117" t="s">
        <v>397</v>
      </c>
    </row>
    <row r="55" spans="1:11" ht="31.5" x14ac:dyDescent="0.25">
      <c r="A55" s="52" t="s">
        <v>48</v>
      </c>
      <c r="B55" s="66" t="s">
        <v>832</v>
      </c>
      <c r="C55" s="100" t="s">
        <v>990</v>
      </c>
      <c r="D55" s="76" t="s">
        <v>434</v>
      </c>
      <c r="E55" s="101">
        <v>1</v>
      </c>
      <c r="F55" s="109"/>
      <c r="G55" s="122">
        <f t="shared" ref="G55:G57" si="4">ROUND(E55*F55,2)</f>
        <v>0</v>
      </c>
    </row>
    <row r="56" spans="1:11" ht="47.25" x14ac:dyDescent="0.25">
      <c r="A56" s="52" t="s">
        <v>49</v>
      </c>
      <c r="B56" s="66"/>
      <c r="C56" s="100" t="s">
        <v>967</v>
      </c>
      <c r="D56" s="76" t="s">
        <v>39</v>
      </c>
      <c r="E56" s="101">
        <v>8</v>
      </c>
      <c r="F56" s="109"/>
      <c r="G56" s="122">
        <f t="shared" si="4"/>
        <v>0</v>
      </c>
      <c r="K56" s="173"/>
    </row>
    <row r="57" spans="1:11" ht="31.5" x14ac:dyDescent="0.25">
      <c r="A57" s="52" t="s">
        <v>991</v>
      </c>
      <c r="B57" s="66"/>
      <c r="C57" s="100" t="s">
        <v>866</v>
      </c>
      <c r="D57" s="76" t="s">
        <v>867</v>
      </c>
      <c r="E57" s="101">
        <v>30</v>
      </c>
      <c r="F57" s="109"/>
      <c r="G57" s="122">
        <f t="shared" si="4"/>
        <v>0</v>
      </c>
      <c r="K57" s="173"/>
    </row>
    <row r="58" spans="1:11" x14ac:dyDescent="0.25">
      <c r="A58" s="27"/>
      <c r="B58" s="14"/>
      <c r="C58" s="15" t="s">
        <v>1010</v>
      </c>
      <c r="D58" s="14" t="s">
        <v>397</v>
      </c>
      <c r="E58" s="80" t="s">
        <v>397</v>
      </c>
      <c r="F58" s="121" t="s">
        <v>397</v>
      </c>
      <c r="G58" s="96">
        <f>SUM(G55:G57)</f>
        <v>0</v>
      </c>
    </row>
    <row r="59" spans="1:11" x14ac:dyDescent="0.25">
      <c r="A59" s="68" t="s">
        <v>928</v>
      </c>
      <c r="B59" s="68"/>
      <c r="C59" s="69" t="s">
        <v>992</v>
      </c>
      <c r="D59" s="68" t="s">
        <v>397</v>
      </c>
      <c r="E59" s="68" t="s">
        <v>397</v>
      </c>
      <c r="F59" s="74" t="s">
        <v>397</v>
      </c>
      <c r="G59" s="74" t="s">
        <v>397</v>
      </c>
    </row>
    <row r="60" spans="1:11" s="57" customFormat="1" x14ac:dyDescent="0.25">
      <c r="A60" s="111" t="s">
        <v>65</v>
      </c>
      <c r="B60" s="112"/>
      <c r="C60" s="114" t="s">
        <v>993</v>
      </c>
      <c r="D60" s="71" t="s">
        <v>397</v>
      </c>
      <c r="E60" s="115" t="s">
        <v>397</v>
      </c>
      <c r="F60" s="116" t="s">
        <v>397</v>
      </c>
      <c r="G60" s="117" t="s">
        <v>397</v>
      </c>
    </row>
    <row r="61" spans="1:11" ht="31.5" x14ac:dyDescent="0.25">
      <c r="A61" s="52" t="s">
        <v>68</v>
      </c>
      <c r="B61" s="66" t="s">
        <v>832</v>
      </c>
      <c r="C61" s="100" t="s">
        <v>994</v>
      </c>
      <c r="D61" s="76" t="s">
        <v>39</v>
      </c>
      <c r="E61" s="101">
        <v>25</v>
      </c>
      <c r="F61" s="109"/>
      <c r="G61" s="122">
        <f t="shared" ref="G61:G64" si="5">ROUND(E61*F61,2)</f>
        <v>0</v>
      </c>
      <c r="K61" s="173"/>
    </row>
    <row r="62" spans="1:11" ht="47.25" x14ac:dyDescent="0.25">
      <c r="A62" s="52" t="s">
        <v>70</v>
      </c>
      <c r="B62" s="66" t="s">
        <v>832</v>
      </c>
      <c r="C62" s="100" t="s">
        <v>956</v>
      </c>
      <c r="D62" s="76" t="s">
        <v>893</v>
      </c>
      <c r="E62" s="101">
        <v>4</v>
      </c>
      <c r="F62" s="109"/>
      <c r="G62" s="122">
        <f t="shared" si="5"/>
        <v>0</v>
      </c>
      <c r="K62" s="173"/>
    </row>
    <row r="63" spans="1:11" ht="47.25" x14ac:dyDescent="0.25">
      <c r="A63" s="52" t="s">
        <v>995</v>
      </c>
      <c r="B63" s="66" t="s">
        <v>832</v>
      </c>
      <c r="C63" s="100" t="s">
        <v>960</v>
      </c>
      <c r="D63" s="76" t="s">
        <v>893</v>
      </c>
      <c r="E63" s="101">
        <v>4</v>
      </c>
      <c r="F63" s="109"/>
      <c r="G63" s="122">
        <f t="shared" si="5"/>
        <v>0</v>
      </c>
      <c r="K63" s="173"/>
    </row>
    <row r="64" spans="1:11" ht="47.25" x14ac:dyDescent="0.25">
      <c r="A64" s="52" t="s">
        <v>996</v>
      </c>
      <c r="B64" s="66" t="s">
        <v>832</v>
      </c>
      <c r="C64" s="100" t="s">
        <v>997</v>
      </c>
      <c r="D64" s="76" t="s">
        <v>39</v>
      </c>
      <c r="E64" s="101">
        <v>25</v>
      </c>
      <c r="F64" s="109"/>
      <c r="G64" s="122">
        <f t="shared" si="5"/>
        <v>0</v>
      </c>
      <c r="K64" s="173"/>
    </row>
    <row r="65" spans="1:11" x14ac:dyDescent="0.25">
      <c r="A65" s="27"/>
      <c r="B65" s="14"/>
      <c r="C65" s="15" t="s">
        <v>1011</v>
      </c>
      <c r="D65" s="14" t="s">
        <v>397</v>
      </c>
      <c r="E65" s="80" t="s">
        <v>397</v>
      </c>
      <c r="F65" s="121" t="s">
        <v>397</v>
      </c>
      <c r="G65" s="96">
        <f>SUM(G61:G64)</f>
        <v>0</v>
      </c>
    </row>
    <row r="66" spans="1:11" s="57" customFormat="1" x14ac:dyDescent="0.25">
      <c r="A66" s="111" t="s">
        <v>73</v>
      </c>
      <c r="B66" s="112"/>
      <c r="C66" s="114" t="s">
        <v>998</v>
      </c>
      <c r="D66" s="71" t="s">
        <v>397</v>
      </c>
      <c r="E66" s="115" t="s">
        <v>397</v>
      </c>
      <c r="F66" s="116" t="s">
        <v>397</v>
      </c>
      <c r="G66" s="117" t="s">
        <v>397</v>
      </c>
    </row>
    <row r="67" spans="1:11" x14ac:dyDescent="0.25">
      <c r="A67" s="52" t="s">
        <v>77</v>
      </c>
      <c r="B67" s="66"/>
      <c r="C67" s="100" t="s">
        <v>999</v>
      </c>
      <c r="D67" s="76" t="s">
        <v>397</v>
      </c>
      <c r="E67" s="101" t="s">
        <v>397</v>
      </c>
      <c r="F67" s="109" t="s">
        <v>397</v>
      </c>
      <c r="G67" s="122" t="s">
        <v>397</v>
      </c>
    </row>
    <row r="68" spans="1:11" ht="31.5" x14ac:dyDescent="0.25">
      <c r="A68" s="52" t="s">
        <v>1000</v>
      </c>
      <c r="B68" s="66" t="s">
        <v>832</v>
      </c>
      <c r="C68" s="100" t="s">
        <v>951</v>
      </c>
      <c r="D68" s="76" t="s">
        <v>434</v>
      </c>
      <c r="E68" s="101">
        <v>1</v>
      </c>
      <c r="F68" s="109"/>
      <c r="G68" s="122">
        <f t="shared" ref="G68" si="6">ROUND(E68*F68,2)</f>
        <v>0</v>
      </c>
      <c r="K68" s="173"/>
    </row>
    <row r="69" spans="1:11" s="57" customFormat="1" x14ac:dyDescent="0.25">
      <c r="A69" s="111" t="s">
        <v>80</v>
      </c>
      <c r="B69" s="112"/>
      <c r="C69" s="114" t="s">
        <v>1001</v>
      </c>
      <c r="D69" s="71" t="s">
        <v>397</v>
      </c>
      <c r="E69" s="115" t="s">
        <v>397</v>
      </c>
      <c r="F69" s="116" t="s">
        <v>397</v>
      </c>
      <c r="G69" s="117" t="s">
        <v>397</v>
      </c>
    </row>
    <row r="70" spans="1:11" x14ac:dyDescent="0.25">
      <c r="A70" s="52" t="s">
        <v>1002</v>
      </c>
      <c r="B70" s="66"/>
      <c r="C70" s="100" t="s">
        <v>1003</v>
      </c>
      <c r="D70" s="76" t="s">
        <v>397</v>
      </c>
      <c r="E70" s="101" t="s">
        <v>397</v>
      </c>
      <c r="F70" s="109" t="s">
        <v>397</v>
      </c>
      <c r="G70" s="122" t="s">
        <v>397</v>
      </c>
    </row>
    <row r="71" spans="1:11" ht="47.25" x14ac:dyDescent="0.25">
      <c r="A71" s="52" t="s">
        <v>1004</v>
      </c>
      <c r="B71" s="66"/>
      <c r="C71" s="100" t="s">
        <v>967</v>
      </c>
      <c r="D71" s="76" t="s">
        <v>39</v>
      </c>
      <c r="E71" s="101">
        <v>14</v>
      </c>
      <c r="F71" s="109"/>
      <c r="G71" s="122">
        <f t="shared" ref="G71:G72" si="7">ROUND(E71*F71,2)</f>
        <v>0</v>
      </c>
      <c r="K71" s="173"/>
    </row>
    <row r="72" spans="1:11" ht="31.5" x14ac:dyDescent="0.25">
      <c r="A72" s="52" t="s">
        <v>1005</v>
      </c>
      <c r="B72" s="66"/>
      <c r="C72" s="100" t="s">
        <v>866</v>
      </c>
      <c r="D72" s="76" t="s">
        <v>867</v>
      </c>
      <c r="E72" s="101">
        <v>14</v>
      </c>
      <c r="F72" s="109"/>
      <c r="G72" s="122">
        <f t="shared" si="7"/>
        <v>0</v>
      </c>
      <c r="K72" s="173"/>
    </row>
    <row r="73" spans="1:11" x14ac:dyDescent="0.25">
      <c r="A73" s="27"/>
      <c r="B73" s="14"/>
      <c r="C73" s="15" t="s">
        <v>1012</v>
      </c>
      <c r="D73" s="14" t="s">
        <v>397</v>
      </c>
      <c r="E73" s="80" t="s">
        <v>397</v>
      </c>
      <c r="F73" s="121" t="s">
        <v>397</v>
      </c>
      <c r="G73" s="96">
        <f>SUM(G71:G72)+G68</f>
        <v>0</v>
      </c>
    </row>
    <row r="74" spans="1:11" ht="18.75" x14ac:dyDescent="0.3">
      <c r="A74" s="401" t="s">
        <v>396</v>
      </c>
      <c r="B74" s="402"/>
      <c r="C74" s="402"/>
      <c r="D74" s="107"/>
      <c r="E74" s="110"/>
      <c r="F74" s="109"/>
      <c r="G74" s="123">
        <f>SUM(G71:G72)+G68+SUM(G61:G64)+SUM(G55:G57)+SUM(G36:G51)+SUM(G25:G31)+G23+SUM(G8:G20)</f>
        <v>0</v>
      </c>
      <c r="H74" s="51"/>
    </row>
  </sheetData>
  <mergeCells count="8">
    <mergeCell ref="G2:G4"/>
    <mergeCell ref="B3:B4"/>
    <mergeCell ref="A74:C74"/>
    <mergeCell ref="A2:A4"/>
    <mergeCell ref="B2"/>
    <mergeCell ref="D2:D4"/>
    <mergeCell ref="E2:E4"/>
    <mergeCell ref="F2:F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1CE6E-0485-478C-815E-1D5EC53F96C5}">
  <dimension ref="A1:K321"/>
  <sheetViews>
    <sheetView topLeftCell="A70" zoomScaleNormal="100" workbookViewId="0">
      <selection activeCell="C2" sqref="C2"/>
    </sheetView>
  </sheetViews>
  <sheetFormatPr defaultColWidth="9.140625" defaultRowHeight="15.75" x14ac:dyDescent="0.25"/>
  <cols>
    <col min="1" max="1" width="10" style="39" customWidth="1"/>
    <col min="2" max="2" width="13.85546875" style="39" bestFit="1" customWidth="1"/>
    <col min="3" max="3" width="81.7109375" style="3" customWidth="1"/>
    <col min="4" max="4" width="7.85546875" style="86" customWidth="1"/>
    <col min="5" max="5" width="14" style="150" customWidth="1"/>
    <col min="6" max="6" width="11.42578125" style="104" bestFit="1" customWidth="1"/>
    <col min="7" max="7" width="16.28515625" style="104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1" spans="1:11" x14ac:dyDescent="0.25">
      <c r="G1" s="124"/>
    </row>
    <row r="2" spans="1:11" ht="26.25" customHeight="1" x14ac:dyDescent="0.25">
      <c r="A2" s="422" t="s">
        <v>0</v>
      </c>
      <c r="B2" s="126" t="s">
        <v>1</v>
      </c>
      <c r="C2" s="127" t="s">
        <v>1013</v>
      </c>
      <c r="D2" s="423" t="s">
        <v>2</v>
      </c>
      <c r="E2" s="424" t="s">
        <v>3</v>
      </c>
      <c r="F2" s="416" t="s">
        <v>4</v>
      </c>
      <c r="G2" s="416" t="s">
        <v>5</v>
      </c>
    </row>
    <row r="3" spans="1:11" ht="22.5" customHeight="1" x14ac:dyDescent="0.25">
      <c r="A3" s="422"/>
      <c r="B3" s="417" t="s">
        <v>2599</v>
      </c>
      <c r="C3" s="130" t="s">
        <v>7</v>
      </c>
      <c r="D3" s="423"/>
      <c r="E3" s="424"/>
      <c r="F3" s="416"/>
      <c r="G3" s="416"/>
    </row>
    <row r="4" spans="1:11" x14ac:dyDescent="0.25">
      <c r="A4" s="422"/>
      <c r="B4" s="418"/>
      <c r="C4" s="130" t="s">
        <v>8</v>
      </c>
      <c r="D4" s="423"/>
      <c r="E4" s="424"/>
      <c r="F4" s="416"/>
      <c r="G4" s="416"/>
      <c r="K4" s="173"/>
    </row>
    <row r="5" spans="1:11" x14ac:dyDescent="0.25">
      <c r="A5" s="128">
        <v>1</v>
      </c>
      <c r="B5" s="128">
        <v>2</v>
      </c>
      <c r="C5" s="128">
        <v>3</v>
      </c>
      <c r="D5" s="128">
        <v>4</v>
      </c>
      <c r="E5" s="162">
        <v>5</v>
      </c>
      <c r="F5" s="128">
        <v>6</v>
      </c>
      <c r="G5" s="128">
        <v>7</v>
      </c>
    </row>
    <row r="6" spans="1:11" x14ac:dyDescent="0.25">
      <c r="A6" s="131" t="s">
        <v>404</v>
      </c>
      <c r="B6" s="131" t="s">
        <v>830</v>
      </c>
      <c r="C6" s="132" t="s">
        <v>1014</v>
      </c>
      <c r="D6" s="133" t="s">
        <v>397</v>
      </c>
      <c r="E6" s="151" t="s">
        <v>397</v>
      </c>
      <c r="F6" s="133" t="s">
        <v>397</v>
      </c>
      <c r="G6" s="133" t="s">
        <v>397</v>
      </c>
    </row>
    <row r="7" spans="1:11" s="57" customFormat="1" x14ac:dyDescent="0.25">
      <c r="A7" s="113" t="s">
        <v>12</v>
      </c>
      <c r="B7" s="113"/>
      <c r="C7" s="114" t="s">
        <v>1015</v>
      </c>
      <c r="D7" s="134" t="s">
        <v>397</v>
      </c>
      <c r="E7" s="135" t="s">
        <v>397</v>
      </c>
      <c r="F7" s="116" t="s">
        <v>397</v>
      </c>
      <c r="G7" s="134" t="s">
        <v>397</v>
      </c>
    </row>
    <row r="8" spans="1:11" ht="47.25" x14ac:dyDescent="0.25">
      <c r="A8" s="163">
        <v>1</v>
      </c>
      <c r="B8" s="163" t="s">
        <v>2591</v>
      </c>
      <c r="C8" s="136" t="s">
        <v>2839</v>
      </c>
      <c r="D8" s="157" t="s">
        <v>41</v>
      </c>
      <c r="E8" s="158">
        <v>1378.15</v>
      </c>
      <c r="F8" s="152"/>
      <c r="G8" s="152">
        <f t="shared" ref="G8:G16" si="0">ROUND(E8*F8,2)</f>
        <v>0</v>
      </c>
      <c r="K8" s="173"/>
    </row>
    <row r="9" spans="1:11" ht="63" x14ac:dyDescent="0.25">
      <c r="A9" s="163">
        <v>2</v>
      </c>
      <c r="B9" s="163" t="s">
        <v>2591</v>
      </c>
      <c r="C9" s="136" t="s">
        <v>2683</v>
      </c>
      <c r="D9" s="157" t="s">
        <v>41</v>
      </c>
      <c r="E9" s="158">
        <v>590.63</v>
      </c>
      <c r="F9" s="152"/>
      <c r="G9" s="152">
        <f t="shared" si="0"/>
        <v>0</v>
      </c>
      <c r="K9" s="266"/>
    </row>
    <row r="10" spans="1:11" x14ac:dyDescent="0.25">
      <c r="A10" s="163">
        <v>3</v>
      </c>
      <c r="B10" s="163" t="s">
        <v>2591</v>
      </c>
      <c r="C10" s="136" t="s">
        <v>1016</v>
      </c>
      <c r="D10" s="157" t="s">
        <v>41</v>
      </c>
      <c r="E10" s="158">
        <v>1968.78</v>
      </c>
      <c r="F10" s="152"/>
      <c r="G10" s="152">
        <f t="shared" si="0"/>
        <v>0</v>
      </c>
      <c r="K10" s="173"/>
    </row>
    <row r="11" spans="1:11" x14ac:dyDescent="0.25">
      <c r="A11" s="163">
        <v>4</v>
      </c>
      <c r="B11" s="163" t="s">
        <v>2591</v>
      </c>
      <c r="C11" s="136" t="s">
        <v>1017</v>
      </c>
      <c r="D11" s="157" t="s">
        <v>41</v>
      </c>
      <c r="E11" s="158">
        <v>141.02000000000001</v>
      </c>
      <c r="F11" s="152"/>
      <c r="G11" s="152">
        <f t="shared" si="0"/>
        <v>0</v>
      </c>
    </row>
    <row r="12" spans="1:11" x14ac:dyDescent="0.25">
      <c r="A12" s="163">
        <v>5</v>
      </c>
      <c r="B12" s="163" t="s">
        <v>2591</v>
      </c>
      <c r="C12" s="136" t="s">
        <v>1018</v>
      </c>
      <c r="D12" s="157" t="s">
        <v>41</v>
      </c>
      <c r="E12" s="158">
        <v>523.71</v>
      </c>
      <c r="F12" s="152"/>
      <c r="G12" s="152">
        <f t="shared" si="0"/>
        <v>0</v>
      </c>
    </row>
    <row r="13" spans="1:11" ht="47.25" x14ac:dyDescent="0.25">
      <c r="A13" s="163">
        <v>6</v>
      </c>
      <c r="B13" s="163" t="s">
        <v>2591</v>
      </c>
      <c r="C13" s="136" t="s">
        <v>1019</v>
      </c>
      <c r="D13" s="157" t="s">
        <v>41</v>
      </c>
      <c r="E13" s="158">
        <v>1229.71</v>
      </c>
      <c r="F13" s="152"/>
      <c r="G13" s="152">
        <f t="shared" si="0"/>
        <v>0</v>
      </c>
    </row>
    <row r="14" spans="1:11" x14ac:dyDescent="0.25">
      <c r="A14" s="163">
        <v>7</v>
      </c>
      <c r="B14" s="163" t="s">
        <v>2591</v>
      </c>
      <c r="C14" s="136" t="s">
        <v>1020</v>
      </c>
      <c r="D14" s="157" t="s">
        <v>41</v>
      </c>
      <c r="E14" s="158">
        <v>1894.47</v>
      </c>
      <c r="F14" s="152"/>
      <c r="G14" s="152">
        <f t="shared" si="0"/>
        <v>0</v>
      </c>
    </row>
    <row r="15" spans="1:11" x14ac:dyDescent="0.25">
      <c r="A15" s="163">
        <v>8</v>
      </c>
      <c r="B15" s="163" t="s">
        <v>2591</v>
      </c>
      <c r="C15" s="136" t="s">
        <v>1021</v>
      </c>
      <c r="D15" s="157" t="s">
        <v>41</v>
      </c>
      <c r="E15" s="158">
        <v>4.5199999999999996</v>
      </c>
      <c r="F15" s="152"/>
      <c r="G15" s="152">
        <f t="shared" si="0"/>
        <v>0</v>
      </c>
    </row>
    <row r="16" spans="1:11" x14ac:dyDescent="0.25">
      <c r="A16" s="163">
        <v>9</v>
      </c>
      <c r="B16" s="163" t="s">
        <v>2591</v>
      </c>
      <c r="C16" s="136" t="s">
        <v>1022</v>
      </c>
      <c r="D16" s="157" t="s">
        <v>39</v>
      </c>
      <c r="E16" s="158">
        <v>113</v>
      </c>
      <c r="F16" s="152"/>
      <c r="G16" s="152">
        <f t="shared" si="0"/>
        <v>0</v>
      </c>
      <c r="K16" s="173"/>
    </row>
    <row r="17" spans="1:11" x14ac:dyDescent="0.25">
      <c r="A17" s="144"/>
      <c r="B17" s="144"/>
      <c r="C17" s="145" t="s">
        <v>424</v>
      </c>
      <c r="D17" s="146" t="s">
        <v>397</v>
      </c>
      <c r="E17" s="159" t="s">
        <v>397</v>
      </c>
      <c r="F17" s="146" t="s">
        <v>397</v>
      </c>
      <c r="G17" s="165">
        <f>SUM(G8:G16)</f>
        <v>0</v>
      </c>
      <c r="H17" s="147"/>
      <c r="I17" s="148"/>
    </row>
    <row r="18" spans="1:11" s="57" customFormat="1" x14ac:dyDescent="0.25">
      <c r="A18" s="113" t="s">
        <v>15</v>
      </c>
      <c r="B18" s="113"/>
      <c r="C18" s="114" t="s">
        <v>1023</v>
      </c>
      <c r="D18" s="134" t="s">
        <v>397</v>
      </c>
      <c r="E18" s="135" t="s">
        <v>397</v>
      </c>
      <c r="F18" s="116" t="s">
        <v>397</v>
      </c>
      <c r="G18" s="134" t="s">
        <v>397</v>
      </c>
    </row>
    <row r="19" spans="1:11" x14ac:dyDescent="0.25">
      <c r="A19" s="163">
        <v>10</v>
      </c>
      <c r="B19" s="163" t="s">
        <v>2592</v>
      </c>
      <c r="C19" s="136" t="s">
        <v>1024</v>
      </c>
      <c r="D19" s="157" t="s">
        <v>39</v>
      </c>
      <c r="E19" s="158">
        <v>47.9</v>
      </c>
      <c r="F19" s="152"/>
      <c r="G19" s="152">
        <f t="shared" ref="G19" si="1">ROUND(E19*F19,2)</f>
        <v>0</v>
      </c>
    </row>
    <row r="20" spans="1:11" x14ac:dyDescent="0.25">
      <c r="A20" s="163">
        <v>11</v>
      </c>
      <c r="B20" s="163" t="s">
        <v>2592</v>
      </c>
      <c r="C20" s="136" t="s">
        <v>1025</v>
      </c>
      <c r="D20" s="157" t="s">
        <v>39</v>
      </c>
      <c r="E20" s="158">
        <v>75.55</v>
      </c>
      <c r="F20" s="152"/>
      <c r="G20" s="152">
        <f t="shared" ref="G20:G83" si="2">ROUND(E20*F20,2)</f>
        <v>0</v>
      </c>
    </row>
    <row r="21" spans="1:11" x14ac:dyDescent="0.25">
      <c r="A21" s="163">
        <v>12</v>
      </c>
      <c r="B21" s="163" t="s">
        <v>2592</v>
      </c>
      <c r="C21" s="136" t="s">
        <v>1026</v>
      </c>
      <c r="D21" s="157" t="s">
        <v>39</v>
      </c>
      <c r="E21" s="158">
        <v>256.39999999999998</v>
      </c>
      <c r="F21" s="152"/>
      <c r="G21" s="152">
        <f t="shared" si="2"/>
        <v>0</v>
      </c>
    </row>
    <row r="22" spans="1:11" x14ac:dyDescent="0.25">
      <c r="A22" s="163">
        <v>13</v>
      </c>
      <c r="B22" s="163" t="s">
        <v>2592</v>
      </c>
      <c r="C22" s="136" t="s">
        <v>1027</v>
      </c>
      <c r="D22" s="157" t="s">
        <v>39</v>
      </c>
      <c r="E22" s="158">
        <v>261.10000000000002</v>
      </c>
      <c r="F22" s="152"/>
      <c r="G22" s="152">
        <f t="shared" si="2"/>
        <v>0</v>
      </c>
    </row>
    <row r="23" spans="1:11" x14ac:dyDescent="0.25">
      <c r="A23" s="163">
        <v>14</v>
      </c>
      <c r="B23" s="163" t="s">
        <v>2592</v>
      </c>
      <c r="C23" s="136" t="s">
        <v>1028</v>
      </c>
      <c r="D23" s="157" t="s">
        <v>39</v>
      </c>
      <c r="E23" s="158">
        <v>663.6</v>
      </c>
      <c r="F23" s="152"/>
      <c r="G23" s="152">
        <f t="shared" si="2"/>
        <v>0</v>
      </c>
    </row>
    <row r="24" spans="1:11" x14ac:dyDescent="0.25">
      <c r="A24" s="163">
        <v>15</v>
      </c>
      <c r="B24" s="163" t="s">
        <v>2592</v>
      </c>
      <c r="C24" s="136" t="s">
        <v>1029</v>
      </c>
      <c r="D24" s="157" t="s">
        <v>39</v>
      </c>
      <c r="E24" s="158">
        <v>1.1499999999999999</v>
      </c>
      <c r="F24" s="152"/>
      <c r="G24" s="152">
        <f t="shared" si="2"/>
        <v>0</v>
      </c>
    </row>
    <row r="25" spans="1:11" ht="31.5" x14ac:dyDescent="0.25">
      <c r="A25" s="163">
        <v>16</v>
      </c>
      <c r="B25" s="163" t="s">
        <v>2592</v>
      </c>
      <c r="C25" s="136" t="s">
        <v>1030</v>
      </c>
      <c r="D25" s="157" t="s">
        <v>250</v>
      </c>
      <c r="E25" s="158">
        <v>18</v>
      </c>
      <c r="F25" s="152"/>
      <c r="G25" s="152">
        <f t="shared" si="2"/>
        <v>0</v>
      </c>
      <c r="K25" s="173"/>
    </row>
    <row r="26" spans="1:11" ht="31.5" x14ac:dyDescent="0.25">
      <c r="A26" s="163">
        <v>17</v>
      </c>
      <c r="B26" s="163" t="s">
        <v>2592</v>
      </c>
      <c r="C26" s="136" t="s">
        <v>1031</v>
      </c>
      <c r="D26" s="157" t="s">
        <v>250</v>
      </c>
      <c r="E26" s="158">
        <v>50</v>
      </c>
      <c r="F26" s="152"/>
      <c r="G26" s="152">
        <f t="shared" si="2"/>
        <v>0</v>
      </c>
      <c r="K26" s="173"/>
    </row>
    <row r="27" spans="1:11" ht="31.5" x14ac:dyDescent="0.25">
      <c r="A27" s="163">
        <v>18</v>
      </c>
      <c r="B27" s="163" t="s">
        <v>2592</v>
      </c>
      <c r="C27" s="136" t="s">
        <v>1032</v>
      </c>
      <c r="D27" s="157" t="s">
        <v>250</v>
      </c>
      <c r="E27" s="158">
        <v>1</v>
      </c>
      <c r="F27" s="152"/>
      <c r="G27" s="152">
        <f t="shared" si="2"/>
        <v>0</v>
      </c>
      <c r="K27" s="173"/>
    </row>
    <row r="28" spans="1:11" ht="31.5" x14ac:dyDescent="0.25">
      <c r="A28" s="163">
        <v>19</v>
      </c>
      <c r="B28" s="163" t="s">
        <v>2592</v>
      </c>
      <c r="C28" s="136" t="s">
        <v>1033</v>
      </c>
      <c r="D28" s="157" t="s">
        <v>250</v>
      </c>
      <c r="E28" s="158">
        <v>76</v>
      </c>
      <c r="F28" s="152"/>
      <c r="G28" s="152">
        <f t="shared" si="2"/>
        <v>0</v>
      </c>
      <c r="K28" s="173"/>
    </row>
    <row r="29" spans="1:11" ht="31.5" x14ac:dyDescent="0.25">
      <c r="A29" s="163">
        <v>20</v>
      </c>
      <c r="B29" s="163" t="s">
        <v>2592</v>
      </c>
      <c r="C29" s="136" t="s">
        <v>1034</v>
      </c>
      <c r="D29" s="157" t="s">
        <v>250</v>
      </c>
      <c r="E29" s="158">
        <v>5</v>
      </c>
      <c r="F29" s="152"/>
      <c r="G29" s="152">
        <f t="shared" si="2"/>
        <v>0</v>
      </c>
      <c r="K29" s="173"/>
    </row>
    <row r="30" spans="1:11" ht="31.5" x14ac:dyDescent="0.25">
      <c r="A30" s="163">
        <v>21</v>
      </c>
      <c r="B30" s="163" t="s">
        <v>2592</v>
      </c>
      <c r="C30" s="136" t="s">
        <v>1035</v>
      </c>
      <c r="D30" s="157" t="s">
        <v>250</v>
      </c>
      <c r="E30" s="158">
        <v>52</v>
      </c>
      <c r="F30" s="152"/>
      <c r="G30" s="152">
        <f t="shared" si="2"/>
        <v>0</v>
      </c>
      <c r="K30" s="173"/>
    </row>
    <row r="31" spans="1:11" ht="31.5" x14ac:dyDescent="0.25">
      <c r="A31" s="163">
        <v>22</v>
      </c>
      <c r="B31" s="163" t="s">
        <v>2592</v>
      </c>
      <c r="C31" s="136" t="s">
        <v>1036</v>
      </c>
      <c r="D31" s="157" t="s">
        <v>250</v>
      </c>
      <c r="E31" s="158">
        <v>2</v>
      </c>
      <c r="F31" s="152"/>
      <c r="G31" s="152">
        <f t="shared" si="2"/>
        <v>0</v>
      </c>
      <c r="K31" s="173"/>
    </row>
    <row r="32" spans="1:11" ht="31.5" x14ac:dyDescent="0.25">
      <c r="A32" s="163">
        <v>23</v>
      </c>
      <c r="B32" s="163" t="s">
        <v>2592</v>
      </c>
      <c r="C32" s="136" t="s">
        <v>1037</v>
      </c>
      <c r="D32" s="157" t="s">
        <v>250</v>
      </c>
      <c r="E32" s="158">
        <v>161</v>
      </c>
      <c r="F32" s="152"/>
      <c r="G32" s="152">
        <f t="shared" si="2"/>
        <v>0</v>
      </c>
      <c r="K32" s="173"/>
    </row>
    <row r="33" spans="1:11" ht="31.5" x14ac:dyDescent="0.25">
      <c r="A33" s="163">
        <v>24</v>
      </c>
      <c r="B33" s="163" t="s">
        <v>2592</v>
      </c>
      <c r="C33" s="136" t="s">
        <v>1038</v>
      </c>
      <c r="D33" s="157" t="s">
        <v>250</v>
      </c>
      <c r="E33" s="158">
        <v>2</v>
      </c>
      <c r="F33" s="152"/>
      <c r="G33" s="152">
        <f t="shared" si="2"/>
        <v>0</v>
      </c>
      <c r="K33" s="173"/>
    </row>
    <row r="34" spans="1:11" ht="31.5" x14ac:dyDescent="0.25">
      <c r="A34" s="163">
        <v>25</v>
      </c>
      <c r="B34" s="163" t="s">
        <v>2592</v>
      </c>
      <c r="C34" s="136" t="s">
        <v>1039</v>
      </c>
      <c r="D34" s="157" t="s">
        <v>250</v>
      </c>
      <c r="E34" s="158">
        <v>4</v>
      </c>
      <c r="F34" s="152"/>
      <c r="G34" s="152">
        <f t="shared" si="2"/>
        <v>0</v>
      </c>
      <c r="K34" s="173"/>
    </row>
    <row r="35" spans="1:11" x14ac:dyDescent="0.25">
      <c r="A35" s="163">
        <v>26</v>
      </c>
      <c r="B35" s="163" t="s">
        <v>2592</v>
      </c>
      <c r="C35" s="136" t="s">
        <v>1040</v>
      </c>
      <c r="D35" s="157" t="s">
        <v>250</v>
      </c>
      <c r="E35" s="158">
        <v>1</v>
      </c>
      <c r="F35" s="152"/>
      <c r="G35" s="152">
        <f t="shared" si="2"/>
        <v>0</v>
      </c>
      <c r="K35" s="173"/>
    </row>
    <row r="36" spans="1:11" x14ac:dyDescent="0.25">
      <c r="A36" s="163">
        <v>27</v>
      </c>
      <c r="B36" s="163" t="s">
        <v>2592</v>
      </c>
      <c r="C36" s="136" t="s">
        <v>1041</v>
      </c>
      <c r="D36" s="157" t="s">
        <v>250</v>
      </c>
      <c r="E36" s="158">
        <v>1</v>
      </c>
      <c r="F36" s="152"/>
      <c r="G36" s="152">
        <f t="shared" si="2"/>
        <v>0</v>
      </c>
      <c r="K36" s="173"/>
    </row>
    <row r="37" spans="1:11" x14ac:dyDescent="0.25">
      <c r="A37" s="163">
        <v>28</v>
      </c>
      <c r="B37" s="163" t="s">
        <v>2592</v>
      </c>
      <c r="C37" s="136" t="s">
        <v>1042</v>
      </c>
      <c r="D37" s="157" t="s">
        <v>250</v>
      </c>
      <c r="E37" s="158">
        <v>2</v>
      </c>
      <c r="F37" s="152"/>
      <c r="G37" s="152">
        <f t="shared" si="2"/>
        <v>0</v>
      </c>
      <c r="K37" s="173"/>
    </row>
    <row r="38" spans="1:11" x14ac:dyDescent="0.25">
      <c r="A38" s="163">
        <v>29</v>
      </c>
      <c r="B38" s="163" t="s">
        <v>2592</v>
      </c>
      <c r="C38" s="136" t="s">
        <v>1043</v>
      </c>
      <c r="D38" s="157" t="s">
        <v>250</v>
      </c>
      <c r="E38" s="158">
        <v>4</v>
      </c>
      <c r="F38" s="152"/>
      <c r="G38" s="152">
        <f t="shared" si="2"/>
        <v>0</v>
      </c>
      <c r="K38" s="173"/>
    </row>
    <row r="39" spans="1:11" x14ac:dyDescent="0.25">
      <c r="A39" s="163">
        <v>30</v>
      </c>
      <c r="B39" s="163" t="s">
        <v>2592</v>
      </c>
      <c r="C39" s="136" t="s">
        <v>1044</v>
      </c>
      <c r="D39" s="157" t="s">
        <v>250</v>
      </c>
      <c r="E39" s="158">
        <v>5</v>
      </c>
      <c r="F39" s="152"/>
      <c r="G39" s="152">
        <f t="shared" si="2"/>
        <v>0</v>
      </c>
      <c r="K39" s="173"/>
    </row>
    <row r="40" spans="1:11" x14ac:dyDescent="0.25">
      <c r="A40" s="163">
        <v>31</v>
      </c>
      <c r="B40" s="163" t="s">
        <v>2592</v>
      </c>
      <c r="C40" s="136" t="s">
        <v>1045</v>
      </c>
      <c r="D40" s="157" t="s">
        <v>250</v>
      </c>
      <c r="E40" s="158">
        <v>3</v>
      </c>
      <c r="F40" s="152"/>
      <c r="G40" s="152">
        <f t="shared" si="2"/>
        <v>0</v>
      </c>
      <c r="K40" s="173"/>
    </row>
    <row r="41" spans="1:11" x14ac:dyDescent="0.25">
      <c r="A41" s="163">
        <v>32</v>
      </c>
      <c r="B41" s="163" t="s">
        <v>2592</v>
      </c>
      <c r="C41" s="136" t="s">
        <v>1046</v>
      </c>
      <c r="D41" s="157" t="s">
        <v>250</v>
      </c>
      <c r="E41" s="158">
        <v>1</v>
      </c>
      <c r="F41" s="152"/>
      <c r="G41" s="152">
        <f t="shared" si="2"/>
        <v>0</v>
      </c>
      <c r="K41" s="173"/>
    </row>
    <row r="42" spans="1:11" x14ac:dyDescent="0.25">
      <c r="A42" s="163">
        <v>33</v>
      </c>
      <c r="B42" s="163" t="s">
        <v>2592</v>
      </c>
      <c r="C42" s="136" t="s">
        <v>1047</v>
      </c>
      <c r="D42" s="157" t="s">
        <v>1048</v>
      </c>
      <c r="E42" s="158">
        <v>26</v>
      </c>
      <c r="F42" s="152"/>
      <c r="G42" s="152">
        <f t="shared" si="2"/>
        <v>0</v>
      </c>
      <c r="K42" s="173"/>
    </row>
    <row r="43" spans="1:11" x14ac:dyDescent="0.25">
      <c r="A43" s="163">
        <v>34</v>
      </c>
      <c r="B43" s="163" t="s">
        <v>2592</v>
      </c>
      <c r="C43" s="136" t="s">
        <v>1049</v>
      </c>
      <c r="D43" s="157" t="s">
        <v>250</v>
      </c>
      <c r="E43" s="158">
        <v>6</v>
      </c>
      <c r="F43" s="152"/>
      <c r="G43" s="152">
        <f t="shared" si="2"/>
        <v>0</v>
      </c>
      <c r="K43" s="173"/>
    </row>
    <row r="44" spans="1:11" x14ac:dyDescent="0.25">
      <c r="A44" s="163">
        <v>35</v>
      </c>
      <c r="B44" s="163" t="s">
        <v>2592</v>
      </c>
      <c r="C44" s="136" t="s">
        <v>1050</v>
      </c>
      <c r="D44" s="157" t="s">
        <v>250</v>
      </c>
      <c r="E44" s="158">
        <v>2</v>
      </c>
      <c r="F44" s="152"/>
      <c r="G44" s="152">
        <f t="shared" si="2"/>
        <v>0</v>
      </c>
      <c r="K44" s="173"/>
    </row>
    <row r="45" spans="1:11" x14ac:dyDescent="0.25">
      <c r="A45" s="163">
        <v>36</v>
      </c>
      <c r="B45" s="163" t="s">
        <v>2592</v>
      </c>
      <c r="C45" s="136" t="s">
        <v>1051</v>
      </c>
      <c r="D45" s="157" t="s">
        <v>250</v>
      </c>
      <c r="E45" s="158">
        <v>2</v>
      </c>
      <c r="F45" s="152"/>
      <c r="G45" s="152">
        <f t="shared" si="2"/>
        <v>0</v>
      </c>
      <c r="K45" s="173"/>
    </row>
    <row r="46" spans="1:11" x14ac:dyDescent="0.25">
      <c r="A46" s="163">
        <v>37</v>
      </c>
      <c r="B46" s="163" t="s">
        <v>2592</v>
      </c>
      <c r="C46" s="136" t="s">
        <v>1052</v>
      </c>
      <c r="D46" s="157" t="s">
        <v>250</v>
      </c>
      <c r="E46" s="158">
        <v>2</v>
      </c>
      <c r="F46" s="152"/>
      <c r="G46" s="152">
        <f t="shared" si="2"/>
        <v>0</v>
      </c>
      <c r="K46" s="173"/>
    </row>
    <row r="47" spans="1:11" x14ac:dyDescent="0.25">
      <c r="A47" s="163">
        <v>38</v>
      </c>
      <c r="B47" s="163" t="s">
        <v>2592</v>
      </c>
      <c r="C47" s="136" t="s">
        <v>1053</v>
      </c>
      <c r="D47" s="157" t="s">
        <v>250</v>
      </c>
      <c r="E47" s="158">
        <v>1</v>
      </c>
      <c r="F47" s="152"/>
      <c r="G47" s="152">
        <f t="shared" si="2"/>
        <v>0</v>
      </c>
      <c r="K47" s="173"/>
    </row>
    <row r="48" spans="1:11" x14ac:dyDescent="0.25">
      <c r="A48" s="163">
        <v>39</v>
      </c>
      <c r="B48" s="163" t="s">
        <v>2592</v>
      </c>
      <c r="C48" s="136" t="s">
        <v>1054</v>
      </c>
      <c r="D48" s="157" t="s">
        <v>250</v>
      </c>
      <c r="E48" s="158">
        <v>5</v>
      </c>
      <c r="F48" s="152"/>
      <c r="G48" s="152">
        <f t="shared" si="2"/>
        <v>0</v>
      </c>
      <c r="K48" s="173"/>
    </row>
    <row r="49" spans="1:11" x14ac:dyDescent="0.25">
      <c r="A49" s="163">
        <v>40</v>
      </c>
      <c r="B49" s="163" t="s">
        <v>2592</v>
      </c>
      <c r="C49" s="136" t="s">
        <v>1055</v>
      </c>
      <c r="D49" s="157" t="s">
        <v>250</v>
      </c>
      <c r="E49" s="158">
        <v>1</v>
      </c>
      <c r="F49" s="152"/>
      <c r="G49" s="152">
        <f t="shared" si="2"/>
        <v>0</v>
      </c>
      <c r="K49" s="173"/>
    </row>
    <row r="50" spans="1:11" x14ac:dyDescent="0.25">
      <c r="A50" s="163">
        <v>41</v>
      </c>
      <c r="B50" s="163" t="s">
        <v>2592</v>
      </c>
      <c r="C50" s="136" t="s">
        <v>1056</v>
      </c>
      <c r="D50" s="157" t="s">
        <v>1048</v>
      </c>
      <c r="E50" s="158">
        <v>38</v>
      </c>
      <c r="F50" s="152"/>
      <c r="G50" s="152">
        <f t="shared" si="2"/>
        <v>0</v>
      </c>
      <c r="K50" s="173"/>
    </row>
    <row r="51" spans="1:11" x14ac:dyDescent="0.25">
      <c r="A51" s="163">
        <v>42</v>
      </c>
      <c r="B51" s="163" t="s">
        <v>2592</v>
      </c>
      <c r="C51" s="136" t="s">
        <v>1057</v>
      </c>
      <c r="D51" s="157" t="s">
        <v>250</v>
      </c>
      <c r="E51" s="158">
        <v>4</v>
      </c>
      <c r="F51" s="152"/>
      <c r="G51" s="152">
        <f t="shared" si="2"/>
        <v>0</v>
      </c>
      <c r="K51" s="173"/>
    </row>
    <row r="52" spans="1:11" x14ac:dyDescent="0.25">
      <c r="A52" s="163">
        <v>43</v>
      </c>
      <c r="B52" s="163" t="s">
        <v>2592</v>
      </c>
      <c r="C52" s="136" t="s">
        <v>1058</v>
      </c>
      <c r="D52" s="157" t="s">
        <v>1048</v>
      </c>
      <c r="E52" s="158">
        <v>8</v>
      </c>
      <c r="F52" s="152"/>
      <c r="G52" s="152">
        <f t="shared" si="2"/>
        <v>0</v>
      </c>
      <c r="K52" s="173"/>
    </row>
    <row r="53" spans="1:11" x14ac:dyDescent="0.25">
      <c r="A53" s="163">
        <v>44</v>
      </c>
      <c r="B53" s="163" t="s">
        <v>2592</v>
      </c>
      <c r="C53" s="136" t="s">
        <v>1059</v>
      </c>
      <c r="D53" s="157" t="s">
        <v>250</v>
      </c>
      <c r="E53" s="158">
        <v>7</v>
      </c>
      <c r="F53" s="152"/>
      <c r="G53" s="152">
        <f t="shared" si="2"/>
        <v>0</v>
      </c>
      <c r="K53" s="173"/>
    </row>
    <row r="54" spans="1:11" x14ac:dyDescent="0.25">
      <c r="A54" s="163">
        <v>45</v>
      </c>
      <c r="B54" s="163" t="s">
        <v>2592</v>
      </c>
      <c r="C54" s="136" t="s">
        <v>1060</v>
      </c>
      <c r="D54" s="157" t="s">
        <v>250</v>
      </c>
      <c r="E54" s="158">
        <v>2</v>
      </c>
      <c r="F54" s="152"/>
      <c r="G54" s="152">
        <f t="shared" si="2"/>
        <v>0</v>
      </c>
      <c r="K54" s="173"/>
    </row>
    <row r="55" spans="1:11" x14ac:dyDescent="0.25">
      <c r="A55" s="163">
        <v>46</v>
      </c>
      <c r="B55" s="163" t="s">
        <v>2592</v>
      </c>
      <c r="C55" s="136" t="s">
        <v>1061</v>
      </c>
      <c r="D55" s="157" t="s">
        <v>250</v>
      </c>
      <c r="E55" s="158">
        <v>2</v>
      </c>
      <c r="F55" s="152"/>
      <c r="G55" s="152">
        <f t="shared" si="2"/>
        <v>0</v>
      </c>
      <c r="K55" s="173"/>
    </row>
    <row r="56" spans="1:11" x14ac:dyDescent="0.25">
      <c r="A56" s="163">
        <v>47</v>
      </c>
      <c r="B56" s="163" t="s">
        <v>2592</v>
      </c>
      <c r="C56" s="136" t="s">
        <v>1062</v>
      </c>
      <c r="D56" s="157" t="s">
        <v>250</v>
      </c>
      <c r="E56" s="158">
        <v>2</v>
      </c>
      <c r="F56" s="152"/>
      <c r="G56" s="152">
        <f t="shared" si="2"/>
        <v>0</v>
      </c>
      <c r="K56" s="173"/>
    </row>
    <row r="57" spans="1:11" x14ac:dyDescent="0.25">
      <c r="A57" s="163">
        <v>48</v>
      </c>
      <c r="B57" s="163" t="s">
        <v>2592</v>
      </c>
      <c r="C57" s="136" t="s">
        <v>1063</v>
      </c>
      <c r="D57" s="157" t="s">
        <v>250</v>
      </c>
      <c r="E57" s="158">
        <v>2</v>
      </c>
      <c r="F57" s="152"/>
      <c r="G57" s="152">
        <f t="shared" si="2"/>
        <v>0</v>
      </c>
      <c r="K57" s="173"/>
    </row>
    <row r="58" spans="1:11" x14ac:dyDescent="0.25">
      <c r="A58" s="163">
        <v>49</v>
      </c>
      <c r="B58" s="163" t="s">
        <v>2592</v>
      </c>
      <c r="C58" s="136" t="s">
        <v>1064</v>
      </c>
      <c r="D58" s="157" t="s">
        <v>250</v>
      </c>
      <c r="E58" s="158">
        <v>2</v>
      </c>
      <c r="F58" s="152"/>
      <c r="G58" s="152">
        <f t="shared" si="2"/>
        <v>0</v>
      </c>
      <c r="K58" s="173"/>
    </row>
    <row r="59" spans="1:11" x14ac:dyDescent="0.25">
      <c r="A59" s="163">
        <v>50</v>
      </c>
      <c r="B59" s="163" t="s">
        <v>2592</v>
      </c>
      <c r="C59" s="136" t="s">
        <v>1065</v>
      </c>
      <c r="D59" s="157" t="s">
        <v>250</v>
      </c>
      <c r="E59" s="158">
        <v>2</v>
      </c>
      <c r="F59" s="152"/>
      <c r="G59" s="152">
        <f t="shared" si="2"/>
        <v>0</v>
      </c>
      <c r="K59" s="173"/>
    </row>
    <row r="60" spans="1:11" x14ac:dyDescent="0.25">
      <c r="A60" s="163">
        <v>51</v>
      </c>
      <c r="B60" s="163" t="s">
        <v>2592</v>
      </c>
      <c r="C60" s="136" t="s">
        <v>1066</v>
      </c>
      <c r="D60" s="157" t="s">
        <v>1048</v>
      </c>
      <c r="E60" s="158">
        <v>40</v>
      </c>
      <c r="F60" s="152"/>
      <c r="G60" s="152">
        <f t="shared" si="2"/>
        <v>0</v>
      </c>
      <c r="K60" s="173"/>
    </row>
    <row r="61" spans="1:11" x14ac:dyDescent="0.25">
      <c r="A61" s="163">
        <v>52</v>
      </c>
      <c r="B61" s="163" t="s">
        <v>2592</v>
      </c>
      <c r="C61" s="136" t="s">
        <v>1067</v>
      </c>
      <c r="D61" s="157" t="s">
        <v>250</v>
      </c>
      <c r="E61" s="158">
        <v>1</v>
      </c>
      <c r="F61" s="152"/>
      <c r="G61" s="152">
        <f t="shared" si="2"/>
        <v>0</v>
      </c>
      <c r="K61" s="173"/>
    </row>
    <row r="62" spans="1:11" x14ac:dyDescent="0.25">
      <c r="A62" s="163">
        <v>53</v>
      </c>
      <c r="B62" s="163" t="s">
        <v>2592</v>
      </c>
      <c r="C62" s="136" t="s">
        <v>1068</v>
      </c>
      <c r="D62" s="157" t="s">
        <v>1048</v>
      </c>
      <c r="E62" s="158">
        <v>4</v>
      </c>
      <c r="F62" s="152"/>
      <c r="G62" s="152">
        <f t="shared" si="2"/>
        <v>0</v>
      </c>
      <c r="K62" s="173"/>
    </row>
    <row r="63" spans="1:11" x14ac:dyDescent="0.25">
      <c r="A63" s="163">
        <v>54</v>
      </c>
      <c r="B63" s="163" t="s">
        <v>2592</v>
      </c>
      <c r="C63" s="136" t="s">
        <v>1069</v>
      </c>
      <c r="D63" s="157" t="s">
        <v>250</v>
      </c>
      <c r="E63" s="158">
        <v>2</v>
      </c>
      <c r="F63" s="152"/>
      <c r="G63" s="152">
        <f t="shared" si="2"/>
        <v>0</v>
      </c>
      <c r="K63" s="173"/>
    </row>
    <row r="64" spans="1:11" x14ac:dyDescent="0.25">
      <c r="A64" s="163">
        <v>55</v>
      </c>
      <c r="B64" s="163" t="s">
        <v>2592</v>
      </c>
      <c r="C64" s="136" t="s">
        <v>1070</v>
      </c>
      <c r="D64" s="157" t="s">
        <v>250</v>
      </c>
      <c r="E64" s="158">
        <v>27</v>
      </c>
      <c r="F64" s="152"/>
      <c r="G64" s="152">
        <f t="shared" si="2"/>
        <v>0</v>
      </c>
      <c r="K64" s="173"/>
    </row>
    <row r="65" spans="1:11" x14ac:dyDescent="0.25">
      <c r="A65" s="163">
        <v>56</v>
      </c>
      <c r="B65" s="163" t="s">
        <v>2592</v>
      </c>
      <c r="C65" s="136" t="s">
        <v>1071</v>
      </c>
      <c r="D65" s="157" t="s">
        <v>250</v>
      </c>
      <c r="E65" s="158">
        <v>14</v>
      </c>
      <c r="F65" s="152"/>
      <c r="G65" s="152">
        <f t="shared" si="2"/>
        <v>0</v>
      </c>
      <c r="K65" s="173"/>
    </row>
    <row r="66" spans="1:11" x14ac:dyDescent="0.25">
      <c r="A66" s="163">
        <v>57</v>
      </c>
      <c r="B66" s="163" t="s">
        <v>2592</v>
      </c>
      <c r="C66" s="136" t="s">
        <v>1072</v>
      </c>
      <c r="D66" s="157" t="s">
        <v>250</v>
      </c>
      <c r="E66" s="158">
        <v>2</v>
      </c>
      <c r="F66" s="152"/>
      <c r="G66" s="152">
        <f t="shared" si="2"/>
        <v>0</v>
      </c>
      <c r="K66" s="173"/>
    </row>
    <row r="67" spans="1:11" x14ac:dyDescent="0.25">
      <c r="A67" s="163">
        <v>58</v>
      </c>
      <c r="B67" s="163" t="s">
        <v>2592</v>
      </c>
      <c r="C67" s="136" t="s">
        <v>1073</v>
      </c>
      <c r="D67" s="157" t="s">
        <v>250</v>
      </c>
      <c r="E67" s="158">
        <v>3</v>
      </c>
      <c r="F67" s="152"/>
      <c r="G67" s="152">
        <f t="shared" si="2"/>
        <v>0</v>
      </c>
      <c r="K67" s="173"/>
    </row>
    <row r="68" spans="1:11" x14ac:dyDescent="0.25">
      <c r="A68" s="163">
        <v>59</v>
      </c>
      <c r="B68" s="163" t="s">
        <v>2592</v>
      </c>
      <c r="C68" s="136" t="s">
        <v>1074</v>
      </c>
      <c r="D68" s="157" t="s">
        <v>250</v>
      </c>
      <c r="E68" s="158">
        <v>2</v>
      </c>
      <c r="F68" s="152"/>
      <c r="G68" s="152">
        <f t="shared" si="2"/>
        <v>0</v>
      </c>
      <c r="K68" s="173"/>
    </row>
    <row r="69" spans="1:11" x14ac:dyDescent="0.25">
      <c r="A69" s="163">
        <v>60</v>
      </c>
      <c r="B69" s="163" t="s">
        <v>2592</v>
      </c>
      <c r="C69" s="136" t="s">
        <v>1075</v>
      </c>
      <c r="D69" s="157" t="s">
        <v>250</v>
      </c>
      <c r="E69" s="158">
        <v>8</v>
      </c>
      <c r="F69" s="152"/>
      <c r="G69" s="152">
        <f t="shared" si="2"/>
        <v>0</v>
      </c>
      <c r="K69" s="173"/>
    </row>
    <row r="70" spans="1:11" x14ac:dyDescent="0.25">
      <c r="A70" s="163">
        <v>61</v>
      </c>
      <c r="B70" s="163" t="s">
        <v>2592</v>
      </c>
      <c r="C70" s="136" t="s">
        <v>1076</v>
      </c>
      <c r="D70" s="157" t="s">
        <v>250</v>
      </c>
      <c r="E70" s="158">
        <v>1</v>
      </c>
      <c r="F70" s="152"/>
      <c r="G70" s="152">
        <f t="shared" si="2"/>
        <v>0</v>
      </c>
      <c r="K70" s="173"/>
    </row>
    <row r="71" spans="1:11" x14ac:dyDescent="0.25">
      <c r="A71" s="163">
        <v>62</v>
      </c>
      <c r="B71" s="163" t="s">
        <v>2592</v>
      </c>
      <c r="C71" s="136" t="s">
        <v>1077</v>
      </c>
      <c r="D71" s="157" t="s">
        <v>250</v>
      </c>
      <c r="E71" s="158">
        <v>1</v>
      </c>
      <c r="F71" s="152"/>
      <c r="G71" s="152">
        <f t="shared" si="2"/>
        <v>0</v>
      </c>
      <c r="K71" s="173"/>
    </row>
    <row r="72" spans="1:11" x14ac:dyDescent="0.25">
      <c r="A72" s="163">
        <v>63</v>
      </c>
      <c r="B72" s="163" t="s">
        <v>2592</v>
      </c>
      <c r="C72" s="136" t="s">
        <v>1078</v>
      </c>
      <c r="D72" s="157" t="s">
        <v>250</v>
      </c>
      <c r="E72" s="158">
        <v>5</v>
      </c>
      <c r="F72" s="152"/>
      <c r="G72" s="152">
        <f t="shared" si="2"/>
        <v>0</v>
      </c>
      <c r="K72" s="173"/>
    </row>
    <row r="73" spans="1:11" x14ac:dyDescent="0.25">
      <c r="A73" s="163">
        <v>64</v>
      </c>
      <c r="B73" s="163" t="s">
        <v>2592</v>
      </c>
      <c r="C73" s="136" t="s">
        <v>1079</v>
      </c>
      <c r="D73" s="157" t="s">
        <v>250</v>
      </c>
      <c r="E73" s="158">
        <v>2</v>
      </c>
      <c r="F73" s="152"/>
      <c r="G73" s="152">
        <f t="shared" si="2"/>
        <v>0</v>
      </c>
      <c r="K73" s="173"/>
    </row>
    <row r="74" spans="1:11" x14ac:dyDescent="0.25">
      <c r="A74" s="163">
        <v>65</v>
      </c>
      <c r="B74" s="163" t="s">
        <v>2592</v>
      </c>
      <c r="C74" s="136" t="s">
        <v>1080</v>
      </c>
      <c r="D74" s="157" t="s">
        <v>1048</v>
      </c>
      <c r="E74" s="158">
        <v>138</v>
      </c>
      <c r="F74" s="152"/>
      <c r="G74" s="152">
        <f t="shared" si="2"/>
        <v>0</v>
      </c>
      <c r="K74" s="173"/>
    </row>
    <row r="75" spans="1:11" x14ac:dyDescent="0.25">
      <c r="A75" s="163">
        <v>66</v>
      </c>
      <c r="B75" s="163" t="s">
        <v>2592</v>
      </c>
      <c r="C75" s="136" t="s">
        <v>1081</v>
      </c>
      <c r="D75" s="157" t="s">
        <v>250</v>
      </c>
      <c r="E75" s="158">
        <v>1</v>
      </c>
      <c r="F75" s="152"/>
      <c r="G75" s="152">
        <f t="shared" si="2"/>
        <v>0</v>
      </c>
      <c r="K75" s="173"/>
    </row>
    <row r="76" spans="1:11" x14ac:dyDescent="0.25">
      <c r="A76" s="163">
        <v>67</v>
      </c>
      <c r="B76" s="163" t="s">
        <v>2592</v>
      </c>
      <c r="C76" s="136" t="s">
        <v>1082</v>
      </c>
      <c r="D76" s="157" t="s">
        <v>1048</v>
      </c>
      <c r="E76" s="158">
        <v>3</v>
      </c>
      <c r="F76" s="152"/>
      <c r="G76" s="152">
        <f t="shared" si="2"/>
        <v>0</v>
      </c>
      <c r="K76" s="173"/>
    </row>
    <row r="77" spans="1:11" x14ac:dyDescent="0.25">
      <c r="A77" s="163">
        <v>68</v>
      </c>
      <c r="B77" s="163" t="s">
        <v>2592</v>
      </c>
      <c r="C77" s="136" t="s">
        <v>1083</v>
      </c>
      <c r="D77" s="157" t="s">
        <v>250</v>
      </c>
      <c r="E77" s="158">
        <v>2</v>
      </c>
      <c r="F77" s="152"/>
      <c r="G77" s="152">
        <f t="shared" si="2"/>
        <v>0</v>
      </c>
      <c r="K77" s="173"/>
    </row>
    <row r="78" spans="1:11" x14ac:dyDescent="0.25">
      <c r="A78" s="163">
        <v>69</v>
      </c>
      <c r="B78" s="163" t="s">
        <v>2592</v>
      </c>
      <c r="C78" s="136" t="s">
        <v>1084</v>
      </c>
      <c r="D78" s="157" t="s">
        <v>250</v>
      </c>
      <c r="E78" s="158">
        <v>1</v>
      </c>
      <c r="F78" s="152"/>
      <c r="G78" s="152">
        <f t="shared" si="2"/>
        <v>0</v>
      </c>
      <c r="K78" s="173"/>
    </row>
    <row r="79" spans="1:11" x14ac:dyDescent="0.25">
      <c r="A79" s="163">
        <v>70</v>
      </c>
      <c r="B79" s="163" t="s">
        <v>2592</v>
      </c>
      <c r="C79" s="136" t="s">
        <v>1085</v>
      </c>
      <c r="D79" s="157" t="s">
        <v>1048</v>
      </c>
      <c r="E79" s="158">
        <v>7</v>
      </c>
      <c r="F79" s="152"/>
      <c r="G79" s="152">
        <f t="shared" si="2"/>
        <v>0</v>
      </c>
      <c r="K79" s="173"/>
    </row>
    <row r="80" spans="1:11" x14ac:dyDescent="0.25">
      <c r="A80" s="163">
        <v>71</v>
      </c>
      <c r="B80" s="163" t="s">
        <v>2592</v>
      </c>
      <c r="C80" s="136" t="s">
        <v>1086</v>
      </c>
      <c r="D80" s="157" t="s">
        <v>1087</v>
      </c>
      <c r="E80" s="158">
        <v>4</v>
      </c>
      <c r="F80" s="152"/>
      <c r="G80" s="152">
        <f t="shared" si="2"/>
        <v>0</v>
      </c>
      <c r="K80" s="173"/>
    </row>
    <row r="81" spans="1:11" x14ac:dyDescent="0.25">
      <c r="A81" s="163">
        <v>72</v>
      </c>
      <c r="B81" s="163" t="s">
        <v>2592</v>
      </c>
      <c r="C81" s="136" t="s">
        <v>1088</v>
      </c>
      <c r="D81" s="157" t="s">
        <v>1087</v>
      </c>
      <c r="E81" s="158">
        <v>1</v>
      </c>
      <c r="F81" s="152"/>
      <c r="G81" s="152">
        <f t="shared" si="2"/>
        <v>0</v>
      </c>
      <c r="K81" s="173"/>
    </row>
    <row r="82" spans="1:11" x14ac:dyDescent="0.25">
      <c r="A82" s="163">
        <v>73</v>
      </c>
      <c r="B82" s="163" t="s">
        <v>2592</v>
      </c>
      <c r="C82" s="136" t="s">
        <v>1089</v>
      </c>
      <c r="D82" s="157" t="s">
        <v>1087</v>
      </c>
      <c r="E82" s="158">
        <v>5</v>
      </c>
      <c r="F82" s="152"/>
      <c r="G82" s="152">
        <f t="shared" si="2"/>
        <v>0</v>
      </c>
      <c r="K82" s="173"/>
    </row>
    <row r="83" spans="1:11" x14ac:dyDescent="0.25">
      <c r="A83" s="163">
        <v>74</v>
      </c>
      <c r="B83" s="163" t="s">
        <v>2592</v>
      </c>
      <c r="C83" s="136" t="s">
        <v>1090</v>
      </c>
      <c r="D83" s="157" t="s">
        <v>1087</v>
      </c>
      <c r="E83" s="158">
        <v>1</v>
      </c>
      <c r="F83" s="152"/>
      <c r="G83" s="152">
        <f t="shared" si="2"/>
        <v>0</v>
      </c>
      <c r="K83" s="173"/>
    </row>
    <row r="84" spans="1:11" x14ac:dyDescent="0.25">
      <c r="A84" s="163">
        <v>75</v>
      </c>
      <c r="B84" s="163" t="s">
        <v>2592</v>
      </c>
      <c r="C84" s="136" t="s">
        <v>1091</v>
      </c>
      <c r="D84" s="157" t="s">
        <v>1087</v>
      </c>
      <c r="E84" s="158">
        <v>4</v>
      </c>
      <c r="F84" s="152"/>
      <c r="G84" s="152">
        <f t="shared" ref="G84:G115" si="3">ROUND(E84*F84,2)</f>
        <v>0</v>
      </c>
      <c r="K84" s="173"/>
    </row>
    <row r="85" spans="1:11" x14ac:dyDescent="0.25">
      <c r="A85" s="163">
        <v>76</v>
      </c>
      <c r="B85" s="163" t="s">
        <v>2592</v>
      </c>
      <c r="C85" s="136" t="s">
        <v>1092</v>
      </c>
      <c r="D85" s="157" t="s">
        <v>1087</v>
      </c>
      <c r="E85" s="158">
        <v>4</v>
      </c>
      <c r="F85" s="152"/>
      <c r="G85" s="152">
        <f t="shared" si="3"/>
        <v>0</v>
      </c>
      <c r="K85" s="173"/>
    </row>
    <row r="86" spans="1:11" x14ac:dyDescent="0.25">
      <c r="A86" s="163">
        <v>77</v>
      </c>
      <c r="B86" s="163" t="s">
        <v>2592</v>
      </c>
      <c r="C86" s="136" t="s">
        <v>1093</v>
      </c>
      <c r="D86" s="157" t="s">
        <v>1087</v>
      </c>
      <c r="E86" s="158">
        <v>6</v>
      </c>
      <c r="F86" s="152"/>
      <c r="G86" s="152">
        <f t="shared" si="3"/>
        <v>0</v>
      </c>
      <c r="K86" s="173"/>
    </row>
    <row r="87" spans="1:11" x14ac:dyDescent="0.25">
      <c r="A87" s="163">
        <v>78</v>
      </c>
      <c r="B87" s="163" t="s">
        <v>2592</v>
      </c>
      <c r="C87" s="136" t="s">
        <v>1094</v>
      </c>
      <c r="D87" s="157" t="s">
        <v>434</v>
      </c>
      <c r="E87" s="158">
        <v>9</v>
      </c>
      <c r="F87" s="152"/>
      <c r="G87" s="152">
        <f t="shared" si="3"/>
        <v>0</v>
      </c>
      <c r="K87" s="173"/>
    </row>
    <row r="88" spans="1:11" x14ac:dyDescent="0.25">
      <c r="A88" s="163">
        <v>79</v>
      </c>
      <c r="B88" s="163" t="s">
        <v>2592</v>
      </c>
      <c r="C88" s="136" t="s">
        <v>1095</v>
      </c>
      <c r="D88" s="157" t="s">
        <v>434</v>
      </c>
      <c r="E88" s="158">
        <v>26</v>
      </c>
      <c r="F88" s="152"/>
      <c r="G88" s="152">
        <f t="shared" si="3"/>
        <v>0</v>
      </c>
      <c r="K88" s="173"/>
    </row>
    <row r="89" spans="1:11" x14ac:dyDescent="0.25">
      <c r="A89" s="163">
        <v>80</v>
      </c>
      <c r="B89" s="163" t="s">
        <v>2592</v>
      </c>
      <c r="C89" s="136" t="s">
        <v>1096</v>
      </c>
      <c r="D89" s="157" t="s">
        <v>434</v>
      </c>
      <c r="E89" s="158">
        <v>27</v>
      </c>
      <c r="F89" s="152"/>
      <c r="G89" s="152">
        <f t="shared" si="3"/>
        <v>0</v>
      </c>
      <c r="K89" s="173"/>
    </row>
    <row r="90" spans="1:11" x14ac:dyDescent="0.25">
      <c r="A90" s="163">
        <v>81</v>
      </c>
      <c r="B90" s="163" t="s">
        <v>2592</v>
      </c>
      <c r="C90" s="136" t="s">
        <v>1097</v>
      </c>
      <c r="D90" s="157" t="s">
        <v>434</v>
      </c>
      <c r="E90" s="158">
        <v>2</v>
      </c>
      <c r="F90" s="152"/>
      <c r="G90" s="152">
        <f t="shared" si="3"/>
        <v>0</v>
      </c>
      <c r="K90" s="173"/>
    </row>
    <row r="91" spans="1:11" x14ac:dyDescent="0.25">
      <c r="A91" s="163">
        <v>82</v>
      </c>
      <c r="B91" s="163" t="s">
        <v>2592</v>
      </c>
      <c r="C91" s="136" t="s">
        <v>1098</v>
      </c>
      <c r="D91" s="157" t="s">
        <v>434</v>
      </c>
      <c r="E91" s="158">
        <v>3</v>
      </c>
      <c r="F91" s="152"/>
      <c r="G91" s="152">
        <f t="shared" si="3"/>
        <v>0</v>
      </c>
      <c r="K91" s="173"/>
    </row>
    <row r="92" spans="1:11" x14ac:dyDescent="0.25">
      <c r="A92" s="163">
        <v>83</v>
      </c>
      <c r="B92" s="163" t="s">
        <v>2592</v>
      </c>
      <c r="C92" s="136" t="s">
        <v>1099</v>
      </c>
      <c r="D92" s="157" t="s">
        <v>434</v>
      </c>
      <c r="E92" s="158">
        <v>9</v>
      </c>
      <c r="F92" s="152"/>
      <c r="G92" s="152">
        <f t="shared" si="3"/>
        <v>0</v>
      </c>
      <c r="K92" s="173"/>
    </row>
    <row r="93" spans="1:11" x14ac:dyDescent="0.25">
      <c r="A93" s="163">
        <v>84</v>
      </c>
      <c r="B93" s="163" t="s">
        <v>2592</v>
      </c>
      <c r="C93" s="136" t="s">
        <v>1100</v>
      </c>
      <c r="D93" s="157" t="s">
        <v>434</v>
      </c>
      <c r="E93" s="158">
        <v>1</v>
      </c>
      <c r="F93" s="152"/>
      <c r="G93" s="152">
        <f t="shared" si="3"/>
        <v>0</v>
      </c>
      <c r="K93" s="173"/>
    </row>
    <row r="94" spans="1:11" x14ac:dyDescent="0.25">
      <c r="A94" s="163">
        <v>85</v>
      </c>
      <c r="B94" s="163" t="s">
        <v>2592</v>
      </c>
      <c r="C94" s="136" t="s">
        <v>1101</v>
      </c>
      <c r="D94" s="157" t="s">
        <v>434</v>
      </c>
      <c r="E94" s="158">
        <v>9</v>
      </c>
      <c r="F94" s="152"/>
      <c r="G94" s="152">
        <f t="shared" si="3"/>
        <v>0</v>
      </c>
      <c r="K94" s="173"/>
    </row>
    <row r="95" spans="1:11" x14ac:dyDescent="0.25">
      <c r="A95" s="163">
        <v>86</v>
      </c>
      <c r="B95" s="163" t="s">
        <v>2592</v>
      </c>
      <c r="C95" s="136" t="s">
        <v>1102</v>
      </c>
      <c r="D95" s="157" t="s">
        <v>434</v>
      </c>
      <c r="E95" s="158">
        <v>8</v>
      </c>
      <c r="F95" s="152"/>
      <c r="G95" s="152">
        <f t="shared" si="3"/>
        <v>0</v>
      </c>
      <c r="K95" s="173"/>
    </row>
    <row r="96" spans="1:11" x14ac:dyDescent="0.25">
      <c r="A96" s="163">
        <v>87</v>
      </c>
      <c r="B96" s="163" t="s">
        <v>2592</v>
      </c>
      <c r="C96" s="136" t="s">
        <v>1103</v>
      </c>
      <c r="D96" s="157" t="s">
        <v>250</v>
      </c>
      <c r="E96" s="158">
        <v>1</v>
      </c>
      <c r="F96" s="152"/>
      <c r="G96" s="152">
        <f t="shared" si="3"/>
        <v>0</v>
      </c>
      <c r="K96" s="173"/>
    </row>
    <row r="97" spans="1:11" x14ac:dyDescent="0.25">
      <c r="A97" s="163">
        <v>88</v>
      </c>
      <c r="B97" s="163" t="s">
        <v>2592</v>
      </c>
      <c r="C97" s="136" t="s">
        <v>1104</v>
      </c>
      <c r="D97" s="157" t="s">
        <v>250</v>
      </c>
      <c r="E97" s="158">
        <v>8</v>
      </c>
      <c r="F97" s="152"/>
      <c r="G97" s="152">
        <f t="shared" si="3"/>
        <v>0</v>
      </c>
      <c r="K97" s="173"/>
    </row>
    <row r="98" spans="1:11" x14ac:dyDescent="0.25">
      <c r="A98" s="163">
        <v>89</v>
      </c>
      <c r="B98" s="163" t="s">
        <v>2592</v>
      </c>
      <c r="C98" s="136" t="s">
        <v>1105</v>
      </c>
      <c r="D98" s="157" t="s">
        <v>250</v>
      </c>
      <c r="E98" s="158">
        <v>1</v>
      </c>
      <c r="F98" s="152"/>
      <c r="G98" s="152">
        <f t="shared" si="3"/>
        <v>0</v>
      </c>
      <c r="K98" s="173"/>
    </row>
    <row r="99" spans="1:11" x14ac:dyDescent="0.25">
      <c r="A99" s="163">
        <v>90</v>
      </c>
      <c r="B99" s="163" t="s">
        <v>2592</v>
      </c>
      <c r="C99" s="136" t="s">
        <v>1106</v>
      </c>
      <c r="D99" s="157" t="s">
        <v>250</v>
      </c>
      <c r="E99" s="158">
        <v>2</v>
      </c>
      <c r="F99" s="152"/>
      <c r="G99" s="152">
        <f t="shared" si="3"/>
        <v>0</v>
      </c>
      <c r="K99" s="173"/>
    </row>
    <row r="100" spans="1:11" x14ac:dyDescent="0.25">
      <c r="A100" s="163">
        <v>91</v>
      </c>
      <c r="B100" s="163" t="s">
        <v>2592</v>
      </c>
      <c r="C100" s="136" t="s">
        <v>1107</v>
      </c>
      <c r="D100" s="157" t="s">
        <v>250</v>
      </c>
      <c r="E100" s="158">
        <v>1</v>
      </c>
      <c r="F100" s="152"/>
      <c r="G100" s="152">
        <f t="shared" si="3"/>
        <v>0</v>
      </c>
      <c r="K100" s="173"/>
    </row>
    <row r="101" spans="1:11" x14ac:dyDescent="0.25">
      <c r="A101" s="163">
        <v>92</v>
      </c>
      <c r="B101" s="163" t="s">
        <v>2592</v>
      </c>
      <c r="C101" s="136" t="s">
        <v>1108</v>
      </c>
      <c r="D101" s="157" t="s">
        <v>250</v>
      </c>
      <c r="E101" s="158">
        <v>1</v>
      </c>
      <c r="F101" s="152"/>
      <c r="G101" s="152">
        <f t="shared" si="3"/>
        <v>0</v>
      </c>
      <c r="K101" s="173"/>
    </row>
    <row r="102" spans="1:11" x14ac:dyDescent="0.25">
      <c r="A102" s="163">
        <v>93</v>
      </c>
      <c r="B102" s="163" t="s">
        <v>2592</v>
      </c>
      <c r="C102" s="136" t="s">
        <v>1109</v>
      </c>
      <c r="D102" s="157" t="s">
        <v>250</v>
      </c>
      <c r="E102" s="158">
        <v>8</v>
      </c>
      <c r="F102" s="152"/>
      <c r="G102" s="152">
        <f t="shared" si="3"/>
        <v>0</v>
      </c>
      <c r="K102" s="173"/>
    </row>
    <row r="103" spans="1:11" x14ac:dyDescent="0.25">
      <c r="A103" s="163">
        <v>94</v>
      </c>
      <c r="B103" s="163" t="s">
        <v>2592</v>
      </c>
      <c r="C103" s="136" t="s">
        <v>1110</v>
      </c>
      <c r="D103" s="157" t="s">
        <v>250</v>
      </c>
      <c r="E103" s="158">
        <v>8</v>
      </c>
      <c r="F103" s="152"/>
      <c r="G103" s="152">
        <f t="shared" si="3"/>
        <v>0</v>
      </c>
      <c r="K103" s="173"/>
    </row>
    <row r="104" spans="1:11" x14ac:dyDescent="0.25">
      <c r="A104" s="163">
        <v>95</v>
      </c>
      <c r="B104" s="163" t="s">
        <v>2592</v>
      </c>
      <c r="C104" s="136" t="s">
        <v>1111</v>
      </c>
      <c r="D104" s="157" t="s">
        <v>39</v>
      </c>
      <c r="E104" s="158">
        <v>28</v>
      </c>
      <c r="F104" s="152"/>
      <c r="G104" s="152">
        <f t="shared" si="3"/>
        <v>0</v>
      </c>
      <c r="K104" s="173"/>
    </row>
    <row r="105" spans="1:11" x14ac:dyDescent="0.25">
      <c r="A105" s="163">
        <v>96</v>
      </c>
      <c r="B105" s="163" t="s">
        <v>2592</v>
      </c>
      <c r="C105" s="136" t="s">
        <v>1112</v>
      </c>
      <c r="D105" s="157" t="s">
        <v>434</v>
      </c>
      <c r="E105" s="158">
        <v>9</v>
      </c>
      <c r="F105" s="152"/>
      <c r="G105" s="152">
        <f t="shared" si="3"/>
        <v>0</v>
      </c>
      <c r="K105" s="173"/>
    </row>
    <row r="106" spans="1:11" x14ac:dyDescent="0.25">
      <c r="A106" s="163">
        <v>97</v>
      </c>
      <c r="B106" s="163" t="s">
        <v>2592</v>
      </c>
      <c r="C106" s="136" t="s">
        <v>1113</v>
      </c>
      <c r="D106" s="157" t="s">
        <v>250</v>
      </c>
      <c r="E106" s="158">
        <v>1</v>
      </c>
      <c r="F106" s="152"/>
      <c r="G106" s="152">
        <f t="shared" si="3"/>
        <v>0</v>
      </c>
      <c r="K106" s="173"/>
    </row>
    <row r="107" spans="1:11" x14ac:dyDescent="0.25">
      <c r="A107" s="163">
        <v>98</v>
      </c>
      <c r="B107" s="163" t="s">
        <v>2592</v>
      </c>
      <c r="C107" s="136" t="s">
        <v>1114</v>
      </c>
      <c r="D107" s="157" t="s">
        <v>250</v>
      </c>
      <c r="E107" s="158">
        <v>7</v>
      </c>
      <c r="F107" s="152"/>
      <c r="G107" s="152">
        <f t="shared" si="3"/>
        <v>0</v>
      </c>
      <c r="K107" s="173"/>
    </row>
    <row r="108" spans="1:11" x14ac:dyDescent="0.25">
      <c r="A108" s="163">
        <v>99</v>
      </c>
      <c r="B108" s="163" t="s">
        <v>2592</v>
      </c>
      <c r="C108" s="136" t="s">
        <v>1115</v>
      </c>
      <c r="D108" s="157" t="s">
        <v>250</v>
      </c>
      <c r="E108" s="158">
        <v>8</v>
      </c>
      <c r="F108" s="152"/>
      <c r="G108" s="152">
        <f t="shared" si="3"/>
        <v>0</v>
      </c>
      <c r="K108" s="173"/>
    </row>
    <row r="109" spans="1:11" ht="31.5" x14ac:dyDescent="0.25">
      <c r="A109" s="163">
        <v>100</v>
      </c>
      <c r="B109" s="163" t="s">
        <v>2592</v>
      </c>
      <c r="C109" s="136" t="s">
        <v>1116</v>
      </c>
      <c r="D109" s="157" t="s">
        <v>39</v>
      </c>
      <c r="E109" s="158">
        <v>11.2</v>
      </c>
      <c r="F109" s="152"/>
      <c r="G109" s="152">
        <f t="shared" si="3"/>
        <v>0</v>
      </c>
      <c r="K109" s="173"/>
    </row>
    <row r="110" spans="1:11" ht="31.5" x14ac:dyDescent="0.25">
      <c r="A110" s="163">
        <v>101</v>
      </c>
      <c r="B110" s="163" t="s">
        <v>2592</v>
      </c>
      <c r="C110" s="136" t="s">
        <v>1117</v>
      </c>
      <c r="D110" s="157" t="s">
        <v>39</v>
      </c>
      <c r="E110" s="158">
        <v>47.2</v>
      </c>
      <c r="F110" s="152"/>
      <c r="G110" s="152">
        <f t="shared" si="3"/>
        <v>0</v>
      </c>
      <c r="K110" s="173"/>
    </row>
    <row r="111" spans="1:11" ht="31.5" x14ac:dyDescent="0.25">
      <c r="A111" s="163">
        <v>102</v>
      </c>
      <c r="B111" s="163" t="s">
        <v>2592</v>
      </c>
      <c r="C111" s="136" t="s">
        <v>1118</v>
      </c>
      <c r="D111" s="157" t="s">
        <v>39</v>
      </c>
      <c r="E111" s="158">
        <v>122.4</v>
      </c>
      <c r="F111" s="152"/>
      <c r="G111" s="152">
        <f t="shared" si="3"/>
        <v>0</v>
      </c>
      <c r="K111" s="173"/>
    </row>
    <row r="112" spans="1:11" x14ac:dyDescent="0.25">
      <c r="A112" s="163">
        <v>103</v>
      </c>
      <c r="B112" s="163" t="s">
        <v>2592</v>
      </c>
      <c r="C112" s="136" t="s">
        <v>1119</v>
      </c>
      <c r="D112" s="157" t="s">
        <v>250</v>
      </c>
      <c r="E112" s="158">
        <v>18</v>
      </c>
      <c r="F112" s="152"/>
      <c r="G112" s="152">
        <f t="shared" si="3"/>
        <v>0</v>
      </c>
      <c r="K112" s="173"/>
    </row>
    <row r="113" spans="1:11" x14ac:dyDescent="0.25">
      <c r="A113" s="163">
        <v>104</v>
      </c>
      <c r="B113" s="163" t="s">
        <v>2592</v>
      </c>
      <c r="C113" s="136" t="s">
        <v>1120</v>
      </c>
      <c r="D113" s="157" t="s">
        <v>250</v>
      </c>
      <c r="E113" s="158">
        <v>42</v>
      </c>
      <c r="F113" s="152"/>
      <c r="G113" s="152">
        <f t="shared" si="3"/>
        <v>0</v>
      </c>
      <c r="K113" s="173"/>
    </row>
    <row r="114" spans="1:11" ht="31.5" x14ac:dyDescent="0.25">
      <c r="A114" s="163">
        <v>105</v>
      </c>
      <c r="B114" s="163" t="s">
        <v>2592</v>
      </c>
      <c r="C114" s="136" t="s">
        <v>1121</v>
      </c>
      <c r="D114" s="157" t="s">
        <v>39</v>
      </c>
      <c r="E114" s="158">
        <v>1460.35</v>
      </c>
      <c r="F114" s="152"/>
      <c r="G114" s="152">
        <f t="shared" si="3"/>
        <v>0</v>
      </c>
      <c r="K114" s="173"/>
    </row>
    <row r="115" spans="1:11" ht="31.5" x14ac:dyDescent="0.25">
      <c r="A115" s="163">
        <v>106</v>
      </c>
      <c r="B115" s="163" t="s">
        <v>2592</v>
      </c>
      <c r="C115" s="136" t="s">
        <v>1122</v>
      </c>
      <c r="D115" s="157" t="s">
        <v>29</v>
      </c>
      <c r="E115" s="158">
        <v>1</v>
      </c>
      <c r="F115" s="152"/>
      <c r="G115" s="152">
        <f t="shared" si="3"/>
        <v>0</v>
      </c>
      <c r="K115" s="173"/>
    </row>
    <row r="116" spans="1:11" x14ac:dyDescent="0.25">
      <c r="A116" s="144"/>
      <c r="B116" s="144"/>
      <c r="C116" s="145" t="s">
        <v>1123</v>
      </c>
      <c r="D116" s="146" t="s">
        <v>397</v>
      </c>
      <c r="E116" s="159" t="s">
        <v>397</v>
      </c>
      <c r="F116" s="146" t="s">
        <v>397</v>
      </c>
      <c r="G116" s="165">
        <f>SUM(G19:G115)</f>
        <v>0</v>
      </c>
      <c r="H116" s="147"/>
      <c r="I116" s="148"/>
    </row>
    <row r="117" spans="1:11" s="57" customFormat="1" x14ac:dyDescent="0.25">
      <c r="A117" s="113" t="s">
        <v>16</v>
      </c>
      <c r="B117" s="113"/>
      <c r="C117" s="114" t="s">
        <v>1124</v>
      </c>
      <c r="D117" s="134" t="s">
        <v>397</v>
      </c>
      <c r="E117" s="135" t="s">
        <v>397</v>
      </c>
      <c r="F117" s="116" t="s">
        <v>397</v>
      </c>
      <c r="G117" s="134" t="s">
        <v>397</v>
      </c>
    </row>
    <row r="118" spans="1:11" ht="47.25" x14ac:dyDescent="0.25">
      <c r="A118" s="163">
        <v>107</v>
      </c>
      <c r="B118" s="163" t="s">
        <v>2592</v>
      </c>
      <c r="C118" s="136" t="s">
        <v>1125</v>
      </c>
      <c r="D118" s="157" t="s">
        <v>39</v>
      </c>
      <c r="E118" s="158">
        <v>74.05</v>
      </c>
      <c r="F118" s="141"/>
      <c r="G118" s="152">
        <f t="shared" ref="G118" si="4">ROUND(E118*F118,2)</f>
        <v>0</v>
      </c>
    </row>
    <row r="119" spans="1:11" x14ac:dyDescent="0.25">
      <c r="A119" s="144"/>
      <c r="B119" s="144"/>
      <c r="C119" s="145" t="s">
        <v>1126</v>
      </c>
      <c r="D119" s="146" t="s">
        <v>397</v>
      </c>
      <c r="E119" s="159" t="s">
        <v>397</v>
      </c>
      <c r="F119" s="146" t="s">
        <v>397</v>
      </c>
      <c r="G119" s="165">
        <f>SUM(G118)</f>
        <v>0</v>
      </c>
      <c r="H119" s="147"/>
      <c r="I119" s="148"/>
    </row>
    <row r="120" spans="1:11" s="57" customFormat="1" x14ac:dyDescent="0.25">
      <c r="A120" s="113" t="s">
        <v>552</v>
      </c>
      <c r="B120" s="113"/>
      <c r="C120" s="114" t="s">
        <v>1127</v>
      </c>
      <c r="D120" s="134" t="s">
        <v>397</v>
      </c>
      <c r="E120" s="135" t="s">
        <v>397</v>
      </c>
      <c r="F120" s="116" t="s">
        <v>397</v>
      </c>
      <c r="G120" s="134" t="s">
        <v>397</v>
      </c>
    </row>
    <row r="121" spans="1:11" s="57" customFormat="1" x14ac:dyDescent="0.25">
      <c r="A121" s="130" t="s">
        <v>668</v>
      </c>
      <c r="B121" s="125"/>
      <c r="C121" s="142" t="s">
        <v>1128</v>
      </c>
      <c r="D121" s="129" t="s">
        <v>397</v>
      </c>
      <c r="E121" s="143" t="s">
        <v>397</v>
      </c>
      <c r="F121" s="141" t="s">
        <v>397</v>
      </c>
      <c r="G121" s="141" t="s">
        <v>397</v>
      </c>
    </row>
    <row r="122" spans="1:11" s="57" customFormat="1" ht="63" x14ac:dyDescent="0.25">
      <c r="A122" s="163">
        <v>108</v>
      </c>
      <c r="B122" s="163" t="s">
        <v>2592</v>
      </c>
      <c r="C122" s="136" t="s">
        <v>1129</v>
      </c>
      <c r="D122" s="157" t="s">
        <v>250</v>
      </c>
      <c r="E122" s="158">
        <v>2</v>
      </c>
      <c r="F122" s="141"/>
      <c r="G122" s="152">
        <f t="shared" ref="G122" si="5">ROUND(E122*F122,2)</f>
        <v>0</v>
      </c>
      <c r="K122" s="173"/>
    </row>
    <row r="123" spans="1:11" s="57" customFormat="1" ht="63" x14ac:dyDescent="0.25">
      <c r="A123" s="163">
        <v>109</v>
      </c>
      <c r="B123" s="163" t="s">
        <v>2592</v>
      </c>
      <c r="C123" s="136" t="s">
        <v>1130</v>
      </c>
      <c r="D123" s="157" t="s">
        <v>250</v>
      </c>
      <c r="E123" s="158">
        <v>1</v>
      </c>
      <c r="F123" s="141"/>
      <c r="G123" s="152">
        <f t="shared" ref="G123:G144" si="6">ROUND(E123*F123,2)</f>
        <v>0</v>
      </c>
      <c r="K123" s="173"/>
    </row>
    <row r="124" spans="1:11" s="57" customFormat="1" ht="31.5" x14ac:dyDescent="0.25">
      <c r="A124" s="163">
        <v>110</v>
      </c>
      <c r="B124" s="163" t="s">
        <v>2592</v>
      </c>
      <c r="C124" s="136" t="s">
        <v>1131</v>
      </c>
      <c r="D124" s="157" t="s">
        <v>250</v>
      </c>
      <c r="E124" s="158">
        <v>2</v>
      </c>
      <c r="F124" s="141"/>
      <c r="G124" s="152">
        <f t="shared" si="6"/>
        <v>0</v>
      </c>
      <c r="K124" s="173"/>
    </row>
    <row r="125" spans="1:11" s="57" customFormat="1" ht="31.5" x14ac:dyDescent="0.25">
      <c r="A125" s="163">
        <v>111</v>
      </c>
      <c r="B125" s="163" t="s">
        <v>2592</v>
      </c>
      <c r="C125" s="136" t="s">
        <v>1132</v>
      </c>
      <c r="D125" s="157" t="s">
        <v>250</v>
      </c>
      <c r="E125" s="158">
        <v>2</v>
      </c>
      <c r="F125" s="141"/>
      <c r="G125" s="152">
        <f t="shared" si="6"/>
        <v>0</v>
      </c>
      <c r="K125" s="173"/>
    </row>
    <row r="126" spans="1:11" s="57" customFormat="1" x14ac:dyDescent="0.25">
      <c r="A126" s="163">
        <v>112</v>
      </c>
      <c r="B126" s="163" t="s">
        <v>2592</v>
      </c>
      <c r="C126" s="136" t="s">
        <v>1133</v>
      </c>
      <c r="D126" s="157" t="s">
        <v>434</v>
      </c>
      <c r="E126" s="158">
        <v>2</v>
      </c>
      <c r="F126" s="141"/>
      <c r="G126" s="152">
        <f t="shared" si="6"/>
        <v>0</v>
      </c>
      <c r="K126" s="173"/>
    </row>
    <row r="127" spans="1:11" s="57" customFormat="1" x14ac:dyDescent="0.25">
      <c r="A127" s="163">
        <v>113</v>
      </c>
      <c r="B127" s="163" t="s">
        <v>2592</v>
      </c>
      <c r="C127" s="136" t="s">
        <v>1134</v>
      </c>
      <c r="D127" s="157" t="s">
        <v>434</v>
      </c>
      <c r="E127" s="158">
        <v>2</v>
      </c>
      <c r="F127" s="141"/>
      <c r="G127" s="152">
        <f t="shared" si="6"/>
        <v>0</v>
      </c>
      <c r="K127" s="173"/>
    </row>
    <row r="128" spans="1:11" s="57" customFormat="1" x14ac:dyDescent="0.25">
      <c r="A128" s="163">
        <v>114</v>
      </c>
      <c r="B128" s="163" t="s">
        <v>2592</v>
      </c>
      <c r="C128" s="136" t="s">
        <v>1135</v>
      </c>
      <c r="D128" s="157" t="s">
        <v>434</v>
      </c>
      <c r="E128" s="158">
        <v>2</v>
      </c>
      <c r="F128" s="141"/>
      <c r="G128" s="152">
        <f t="shared" si="6"/>
        <v>0</v>
      </c>
      <c r="K128" s="173"/>
    </row>
    <row r="129" spans="1:11" s="57" customFormat="1" x14ac:dyDescent="0.25">
      <c r="A129" s="163">
        <v>115</v>
      </c>
      <c r="B129" s="163" t="s">
        <v>2592</v>
      </c>
      <c r="C129" s="136" t="s">
        <v>1095</v>
      </c>
      <c r="D129" s="157" t="s">
        <v>434</v>
      </c>
      <c r="E129" s="158">
        <v>2</v>
      </c>
      <c r="F129" s="141"/>
      <c r="G129" s="152">
        <f t="shared" si="6"/>
        <v>0</v>
      </c>
      <c r="K129" s="173"/>
    </row>
    <row r="130" spans="1:11" s="57" customFormat="1" x14ac:dyDescent="0.25">
      <c r="A130" s="163">
        <v>116</v>
      </c>
      <c r="B130" s="163" t="s">
        <v>2592</v>
      </c>
      <c r="C130" s="136" t="s">
        <v>1136</v>
      </c>
      <c r="D130" s="157" t="s">
        <v>250</v>
      </c>
      <c r="E130" s="158">
        <v>1</v>
      </c>
      <c r="F130" s="141"/>
      <c r="G130" s="152">
        <f t="shared" si="6"/>
        <v>0</v>
      </c>
      <c r="K130" s="173"/>
    </row>
    <row r="131" spans="1:11" s="57" customFormat="1" x14ac:dyDescent="0.25">
      <c r="A131" s="163">
        <v>117</v>
      </c>
      <c r="B131" s="163" t="s">
        <v>2592</v>
      </c>
      <c r="C131" s="136" t="s">
        <v>1137</v>
      </c>
      <c r="D131" s="157" t="s">
        <v>250</v>
      </c>
      <c r="E131" s="158">
        <v>1</v>
      </c>
      <c r="F131" s="141"/>
      <c r="G131" s="152">
        <f t="shared" si="6"/>
        <v>0</v>
      </c>
      <c r="K131" s="173"/>
    </row>
    <row r="132" spans="1:11" s="57" customFormat="1" x14ac:dyDescent="0.25">
      <c r="A132" s="163">
        <v>118</v>
      </c>
      <c r="B132" s="163" t="s">
        <v>2592</v>
      </c>
      <c r="C132" s="136" t="s">
        <v>1138</v>
      </c>
      <c r="D132" s="157" t="s">
        <v>39</v>
      </c>
      <c r="E132" s="158">
        <v>3</v>
      </c>
      <c r="F132" s="141"/>
      <c r="G132" s="152">
        <f t="shared" si="6"/>
        <v>0</v>
      </c>
      <c r="K132" s="173"/>
    </row>
    <row r="133" spans="1:11" s="57" customFormat="1" x14ac:dyDescent="0.25">
      <c r="A133" s="163">
        <v>119</v>
      </c>
      <c r="B133" s="163" t="s">
        <v>2592</v>
      </c>
      <c r="C133" s="136" t="s">
        <v>1139</v>
      </c>
      <c r="D133" s="157" t="s">
        <v>39</v>
      </c>
      <c r="E133" s="158">
        <v>3</v>
      </c>
      <c r="F133" s="141"/>
      <c r="G133" s="152">
        <f t="shared" si="6"/>
        <v>0</v>
      </c>
      <c r="K133" s="173"/>
    </row>
    <row r="134" spans="1:11" s="57" customFormat="1" ht="31.5" x14ac:dyDescent="0.25">
      <c r="A134" s="163">
        <v>120</v>
      </c>
      <c r="B134" s="163" t="s">
        <v>2592</v>
      </c>
      <c r="C134" s="136" t="s">
        <v>1140</v>
      </c>
      <c r="D134" s="157" t="s">
        <v>250</v>
      </c>
      <c r="E134" s="158">
        <v>8</v>
      </c>
      <c r="F134" s="141"/>
      <c r="G134" s="152">
        <f t="shared" si="6"/>
        <v>0</v>
      </c>
      <c r="K134" s="173"/>
    </row>
    <row r="135" spans="1:11" s="57" customFormat="1" ht="31.5" x14ac:dyDescent="0.25">
      <c r="A135" s="163">
        <v>121</v>
      </c>
      <c r="B135" s="163" t="s">
        <v>2592</v>
      </c>
      <c r="C135" s="136" t="s">
        <v>1141</v>
      </c>
      <c r="D135" s="157" t="s">
        <v>250</v>
      </c>
      <c r="E135" s="158">
        <v>6</v>
      </c>
      <c r="F135" s="141"/>
      <c r="G135" s="152">
        <f t="shared" si="6"/>
        <v>0</v>
      </c>
      <c r="K135" s="173"/>
    </row>
    <row r="136" spans="1:11" s="57" customFormat="1" x14ac:dyDescent="0.25">
      <c r="A136" s="163">
        <v>122</v>
      </c>
      <c r="B136" s="163" t="s">
        <v>2592</v>
      </c>
      <c r="C136" s="136" t="s">
        <v>1142</v>
      </c>
      <c r="D136" s="157" t="s">
        <v>250</v>
      </c>
      <c r="E136" s="158">
        <v>1</v>
      </c>
      <c r="F136" s="141"/>
      <c r="G136" s="152">
        <f t="shared" si="6"/>
        <v>0</v>
      </c>
      <c r="K136" s="173"/>
    </row>
    <row r="137" spans="1:11" s="57" customFormat="1" x14ac:dyDescent="0.25">
      <c r="A137" s="163">
        <v>123</v>
      </c>
      <c r="B137" s="163" t="s">
        <v>2592</v>
      </c>
      <c r="C137" s="136" t="s">
        <v>1143</v>
      </c>
      <c r="D137" s="157" t="s">
        <v>250</v>
      </c>
      <c r="E137" s="158">
        <v>2</v>
      </c>
      <c r="F137" s="141"/>
      <c r="G137" s="152">
        <f t="shared" si="6"/>
        <v>0</v>
      </c>
      <c r="K137" s="173"/>
    </row>
    <row r="138" spans="1:11" s="57" customFormat="1" x14ac:dyDescent="0.25">
      <c r="A138" s="163">
        <v>124</v>
      </c>
      <c r="B138" s="163" t="s">
        <v>2592</v>
      </c>
      <c r="C138" s="136" t="s">
        <v>1144</v>
      </c>
      <c r="D138" s="157" t="s">
        <v>250</v>
      </c>
      <c r="E138" s="158">
        <v>3</v>
      </c>
      <c r="F138" s="141"/>
      <c r="G138" s="152">
        <f t="shared" si="6"/>
        <v>0</v>
      </c>
      <c r="K138" s="173"/>
    </row>
    <row r="139" spans="1:11" s="57" customFormat="1" x14ac:dyDescent="0.25">
      <c r="A139" s="163">
        <v>125</v>
      </c>
      <c r="B139" s="163" t="s">
        <v>2592</v>
      </c>
      <c r="C139" s="136" t="s">
        <v>1045</v>
      </c>
      <c r="D139" s="157" t="s">
        <v>250</v>
      </c>
      <c r="E139" s="158">
        <v>1</v>
      </c>
      <c r="F139" s="141"/>
      <c r="G139" s="152">
        <f t="shared" si="6"/>
        <v>0</v>
      </c>
      <c r="K139" s="173"/>
    </row>
    <row r="140" spans="1:11" s="57" customFormat="1" x14ac:dyDescent="0.25">
      <c r="A140" s="163">
        <v>126</v>
      </c>
      <c r="B140" s="163" t="s">
        <v>2592</v>
      </c>
      <c r="C140" s="136" t="s">
        <v>1046</v>
      </c>
      <c r="D140" s="157" t="s">
        <v>250</v>
      </c>
      <c r="E140" s="158">
        <v>1</v>
      </c>
      <c r="F140" s="141"/>
      <c r="G140" s="152">
        <f t="shared" si="6"/>
        <v>0</v>
      </c>
      <c r="K140" s="173"/>
    </row>
    <row r="141" spans="1:11" s="57" customFormat="1" x14ac:dyDescent="0.25">
      <c r="A141" s="163">
        <v>127</v>
      </c>
      <c r="B141" s="163" t="s">
        <v>2592</v>
      </c>
      <c r="C141" s="136" t="s">
        <v>1047</v>
      </c>
      <c r="D141" s="157" t="s">
        <v>1048</v>
      </c>
      <c r="E141" s="158">
        <v>4</v>
      </c>
      <c r="F141" s="141"/>
      <c r="G141" s="152">
        <f t="shared" si="6"/>
        <v>0</v>
      </c>
      <c r="K141" s="173"/>
    </row>
    <row r="142" spans="1:11" s="57" customFormat="1" x14ac:dyDescent="0.25">
      <c r="A142" s="163">
        <v>128</v>
      </c>
      <c r="B142" s="163" t="s">
        <v>2592</v>
      </c>
      <c r="C142" s="136" t="s">
        <v>1145</v>
      </c>
      <c r="D142" s="157" t="s">
        <v>39</v>
      </c>
      <c r="E142" s="158">
        <v>57</v>
      </c>
      <c r="F142" s="141"/>
      <c r="G142" s="152">
        <f t="shared" si="6"/>
        <v>0</v>
      </c>
    </row>
    <row r="143" spans="1:11" s="57" customFormat="1" x14ac:dyDescent="0.25">
      <c r="A143" s="163">
        <v>129</v>
      </c>
      <c r="B143" s="163" t="s">
        <v>2592</v>
      </c>
      <c r="C143" s="136" t="s">
        <v>1146</v>
      </c>
      <c r="D143" s="157" t="s">
        <v>39</v>
      </c>
      <c r="E143" s="158">
        <v>12.5</v>
      </c>
      <c r="F143" s="141"/>
      <c r="G143" s="152">
        <f t="shared" si="6"/>
        <v>0</v>
      </c>
    </row>
    <row r="144" spans="1:11" s="57" customFormat="1" ht="31.5" x14ac:dyDescent="0.25">
      <c r="A144" s="163">
        <v>130</v>
      </c>
      <c r="B144" s="163" t="s">
        <v>2592</v>
      </c>
      <c r="C144" s="136" t="s">
        <v>1121</v>
      </c>
      <c r="D144" s="157" t="s">
        <v>39</v>
      </c>
      <c r="E144" s="158">
        <v>69.5</v>
      </c>
      <c r="F144" s="141"/>
      <c r="G144" s="152">
        <f t="shared" si="6"/>
        <v>0</v>
      </c>
      <c r="K144" s="173"/>
    </row>
    <row r="145" spans="1:11" x14ac:dyDescent="0.25">
      <c r="A145" s="137"/>
      <c r="B145" s="137"/>
      <c r="C145" s="138" t="s">
        <v>1147</v>
      </c>
      <c r="D145" s="153" t="s">
        <v>397</v>
      </c>
      <c r="E145" s="139" t="s">
        <v>397</v>
      </c>
      <c r="F145" s="140" t="s">
        <v>397</v>
      </c>
      <c r="G145" s="154">
        <f>SUM(G122:G144)</f>
        <v>0</v>
      </c>
    </row>
    <row r="146" spans="1:11" s="57" customFormat="1" x14ac:dyDescent="0.25">
      <c r="A146" s="113" t="s">
        <v>669</v>
      </c>
      <c r="B146" s="113"/>
      <c r="C146" s="114" t="s">
        <v>1148</v>
      </c>
      <c r="D146" s="134" t="s">
        <v>397</v>
      </c>
      <c r="E146" s="135" t="s">
        <v>397</v>
      </c>
      <c r="F146" s="116" t="s">
        <v>397</v>
      </c>
      <c r="G146" s="134" t="s">
        <v>397</v>
      </c>
    </row>
    <row r="147" spans="1:11" s="57" customFormat="1" ht="31.5" x14ac:dyDescent="0.25">
      <c r="A147" s="163">
        <v>131</v>
      </c>
      <c r="B147" s="163" t="s">
        <v>2592</v>
      </c>
      <c r="C147" s="136" t="s">
        <v>1149</v>
      </c>
      <c r="D147" s="157" t="s">
        <v>250</v>
      </c>
      <c r="E147" s="158">
        <v>2</v>
      </c>
      <c r="F147" s="141"/>
      <c r="G147" s="152">
        <f t="shared" ref="G147" si="7">ROUND(E147*F147,2)</f>
        <v>0</v>
      </c>
      <c r="K147" s="173"/>
    </row>
    <row r="148" spans="1:11" s="57" customFormat="1" x14ac:dyDescent="0.25">
      <c r="A148" s="163">
        <v>132</v>
      </c>
      <c r="B148" s="163" t="s">
        <v>2592</v>
      </c>
      <c r="C148" s="136" t="s">
        <v>1099</v>
      </c>
      <c r="D148" s="157" t="s">
        <v>434</v>
      </c>
      <c r="E148" s="158">
        <v>2</v>
      </c>
      <c r="F148" s="141"/>
      <c r="G148" s="152">
        <f t="shared" ref="G148:G156" si="8">ROUND(E148*F148,2)</f>
        <v>0</v>
      </c>
      <c r="K148" s="173"/>
    </row>
    <row r="149" spans="1:11" s="57" customFormat="1" x14ac:dyDescent="0.25">
      <c r="A149" s="163">
        <v>133</v>
      </c>
      <c r="B149" s="163" t="s">
        <v>2592</v>
      </c>
      <c r="C149" s="136" t="s">
        <v>1094</v>
      </c>
      <c r="D149" s="157" t="s">
        <v>434</v>
      </c>
      <c r="E149" s="158">
        <v>2</v>
      </c>
      <c r="F149" s="141"/>
      <c r="G149" s="152">
        <f t="shared" si="8"/>
        <v>0</v>
      </c>
      <c r="K149" s="173"/>
    </row>
    <row r="150" spans="1:11" s="57" customFormat="1" x14ac:dyDescent="0.25">
      <c r="A150" s="163">
        <v>134</v>
      </c>
      <c r="B150" s="163" t="s">
        <v>2592</v>
      </c>
      <c r="C150" s="136" t="s">
        <v>1112</v>
      </c>
      <c r="D150" s="157" t="s">
        <v>434</v>
      </c>
      <c r="E150" s="158">
        <v>1</v>
      </c>
      <c r="F150" s="141"/>
      <c r="G150" s="152">
        <f t="shared" si="8"/>
        <v>0</v>
      </c>
      <c r="K150" s="173"/>
    </row>
    <row r="151" spans="1:11" s="57" customFormat="1" x14ac:dyDescent="0.25">
      <c r="A151" s="163">
        <v>135</v>
      </c>
      <c r="B151" s="163" t="s">
        <v>2592</v>
      </c>
      <c r="C151" s="136" t="s">
        <v>1111</v>
      </c>
      <c r="D151" s="157" t="s">
        <v>39</v>
      </c>
      <c r="E151" s="158">
        <v>3</v>
      </c>
      <c r="F151" s="141"/>
      <c r="G151" s="152">
        <f t="shared" si="8"/>
        <v>0</v>
      </c>
      <c r="K151" s="173"/>
    </row>
    <row r="152" spans="1:11" s="57" customFormat="1" x14ac:dyDescent="0.25">
      <c r="A152" s="163">
        <v>136</v>
      </c>
      <c r="B152" s="163" t="s">
        <v>2592</v>
      </c>
      <c r="C152" s="136" t="s">
        <v>1150</v>
      </c>
      <c r="D152" s="157" t="s">
        <v>39</v>
      </c>
      <c r="E152" s="158">
        <v>13.5</v>
      </c>
      <c r="F152" s="141"/>
      <c r="G152" s="152">
        <f t="shared" si="8"/>
        <v>0</v>
      </c>
    </row>
    <row r="153" spans="1:11" s="57" customFormat="1" ht="31.5" x14ac:dyDescent="0.25">
      <c r="A153" s="163">
        <v>137</v>
      </c>
      <c r="B153" s="163" t="s">
        <v>2592</v>
      </c>
      <c r="C153" s="136" t="s">
        <v>1030</v>
      </c>
      <c r="D153" s="157" t="s">
        <v>250</v>
      </c>
      <c r="E153" s="158">
        <v>8</v>
      </c>
      <c r="F153" s="141"/>
      <c r="G153" s="152">
        <f t="shared" si="8"/>
        <v>0</v>
      </c>
      <c r="K153" s="173"/>
    </row>
    <row r="154" spans="1:11" s="57" customFormat="1" x14ac:dyDescent="0.25">
      <c r="A154" s="163">
        <v>138</v>
      </c>
      <c r="B154" s="163" t="s">
        <v>2592</v>
      </c>
      <c r="C154" s="136" t="s">
        <v>1151</v>
      </c>
      <c r="D154" s="157" t="s">
        <v>250</v>
      </c>
      <c r="E154" s="158">
        <v>3</v>
      </c>
      <c r="F154" s="141"/>
      <c r="G154" s="152">
        <f t="shared" si="8"/>
        <v>0</v>
      </c>
      <c r="K154" s="173"/>
    </row>
    <row r="155" spans="1:11" s="57" customFormat="1" x14ac:dyDescent="0.25">
      <c r="A155" s="163">
        <v>139</v>
      </c>
      <c r="B155" s="163" t="s">
        <v>2592</v>
      </c>
      <c r="C155" s="136" t="s">
        <v>1042</v>
      </c>
      <c r="D155" s="157" t="s">
        <v>250</v>
      </c>
      <c r="E155" s="158">
        <v>3</v>
      </c>
      <c r="F155" s="141"/>
      <c r="G155" s="152">
        <f t="shared" si="8"/>
        <v>0</v>
      </c>
      <c r="K155" s="173"/>
    </row>
    <row r="156" spans="1:11" s="57" customFormat="1" ht="31.5" x14ac:dyDescent="0.25">
      <c r="A156" s="163">
        <v>140</v>
      </c>
      <c r="B156" s="163" t="s">
        <v>2592</v>
      </c>
      <c r="C156" s="136" t="s">
        <v>1121</v>
      </c>
      <c r="D156" s="157" t="s">
        <v>39</v>
      </c>
      <c r="E156" s="158">
        <v>13.5</v>
      </c>
      <c r="F156" s="141"/>
      <c r="G156" s="152">
        <f t="shared" si="8"/>
        <v>0</v>
      </c>
      <c r="K156" s="173"/>
    </row>
    <row r="157" spans="1:11" x14ac:dyDescent="0.25">
      <c r="A157" s="137"/>
      <c r="B157" s="137"/>
      <c r="C157" s="138" t="s">
        <v>1152</v>
      </c>
      <c r="D157" s="153" t="s">
        <v>397</v>
      </c>
      <c r="E157" s="139" t="s">
        <v>397</v>
      </c>
      <c r="F157" s="140" t="s">
        <v>397</v>
      </c>
      <c r="G157" s="154">
        <f>SUM(G147:G156)</f>
        <v>0</v>
      </c>
    </row>
    <row r="158" spans="1:11" s="57" customFormat="1" x14ac:dyDescent="0.25">
      <c r="A158" s="113" t="s">
        <v>670</v>
      </c>
      <c r="B158" s="113"/>
      <c r="C158" s="114" t="s">
        <v>1153</v>
      </c>
      <c r="D158" s="134" t="s">
        <v>397</v>
      </c>
      <c r="E158" s="135" t="s">
        <v>397</v>
      </c>
      <c r="F158" s="116" t="s">
        <v>397</v>
      </c>
      <c r="G158" s="134" t="s">
        <v>397</v>
      </c>
    </row>
    <row r="159" spans="1:11" s="57" customFormat="1" ht="63" x14ac:dyDescent="0.25">
      <c r="A159" s="163">
        <v>141</v>
      </c>
      <c r="B159" s="163" t="s">
        <v>2592</v>
      </c>
      <c r="C159" s="136" t="s">
        <v>1154</v>
      </c>
      <c r="D159" s="157" t="s">
        <v>250</v>
      </c>
      <c r="E159" s="158">
        <v>3</v>
      </c>
      <c r="F159" s="141"/>
      <c r="G159" s="152">
        <f t="shared" ref="G159" si="9">ROUND(E159*F159,2)</f>
        <v>0</v>
      </c>
      <c r="K159" s="173"/>
    </row>
    <row r="160" spans="1:11" s="57" customFormat="1" ht="63" x14ac:dyDescent="0.25">
      <c r="A160" s="163">
        <v>142</v>
      </c>
      <c r="B160" s="163" t="s">
        <v>2592</v>
      </c>
      <c r="C160" s="136" t="s">
        <v>1155</v>
      </c>
      <c r="D160" s="157" t="s">
        <v>250</v>
      </c>
      <c r="E160" s="158">
        <v>2</v>
      </c>
      <c r="F160" s="141"/>
      <c r="G160" s="152">
        <f t="shared" ref="G160:G223" si="10">ROUND(E160*F160,2)</f>
        <v>0</v>
      </c>
      <c r="K160" s="173"/>
    </row>
    <row r="161" spans="1:11" s="57" customFormat="1" ht="63" x14ac:dyDescent="0.25">
      <c r="A161" s="163">
        <v>143</v>
      </c>
      <c r="B161" s="163" t="s">
        <v>2592</v>
      </c>
      <c r="C161" s="136" t="s">
        <v>1156</v>
      </c>
      <c r="D161" s="157" t="s">
        <v>250</v>
      </c>
      <c r="E161" s="158">
        <v>1</v>
      </c>
      <c r="F161" s="141"/>
      <c r="G161" s="152">
        <f t="shared" si="10"/>
        <v>0</v>
      </c>
      <c r="K161" s="173"/>
    </row>
    <row r="162" spans="1:11" s="57" customFormat="1" ht="63" x14ac:dyDescent="0.25">
      <c r="A162" s="163">
        <v>144</v>
      </c>
      <c r="B162" s="163" t="s">
        <v>2592</v>
      </c>
      <c r="C162" s="136" t="s">
        <v>1157</v>
      </c>
      <c r="D162" s="157" t="s">
        <v>250</v>
      </c>
      <c r="E162" s="158">
        <v>24</v>
      </c>
      <c r="F162" s="141"/>
      <c r="G162" s="152">
        <f t="shared" si="10"/>
        <v>0</v>
      </c>
      <c r="K162" s="173"/>
    </row>
    <row r="163" spans="1:11" s="57" customFormat="1" ht="63" x14ac:dyDescent="0.25">
      <c r="A163" s="163">
        <v>145</v>
      </c>
      <c r="B163" s="163" t="s">
        <v>2592</v>
      </c>
      <c r="C163" s="136" t="s">
        <v>1158</v>
      </c>
      <c r="D163" s="157" t="s">
        <v>250</v>
      </c>
      <c r="E163" s="158">
        <v>2</v>
      </c>
      <c r="F163" s="141"/>
      <c r="G163" s="152">
        <f t="shared" si="10"/>
        <v>0</v>
      </c>
      <c r="K163" s="173"/>
    </row>
    <row r="164" spans="1:11" s="57" customFormat="1" ht="63" x14ac:dyDescent="0.25">
      <c r="A164" s="163">
        <v>146</v>
      </c>
      <c r="B164" s="163" t="s">
        <v>2592</v>
      </c>
      <c r="C164" s="136" t="s">
        <v>1159</v>
      </c>
      <c r="D164" s="157" t="s">
        <v>250</v>
      </c>
      <c r="E164" s="158">
        <v>5</v>
      </c>
      <c r="F164" s="141"/>
      <c r="G164" s="152">
        <f t="shared" si="10"/>
        <v>0</v>
      </c>
      <c r="K164" s="173"/>
    </row>
    <row r="165" spans="1:11" s="57" customFormat="1" ht="63" x14ac:dyDescent="0.25">
      <c r="A165" s="163">
        <v>147</v>
      </c>
      <c r="B165" s="163" t="s">
        <v>2592</v>
      </c>
      <c r="C165" s="136" t="s">
        <v>1160</v>
      </c>
      <c r="D165" s="157" t="s">
        <v>250</v>
      </c>
      <c r="E165" s="158">
        <v>8</v>
      </c>
      <c r="F165" s="141"/>
      <c r="G165" s="152">
        <f t="shared" si="10"/>
        <v>0</v>
      </c>
      <c r="K165" s="173"/>
    </row>
    <row r="166" spans="1:11" s="57" customFormat="1" ht="63" x14ac:dyDescent="0.25">
      <c r="A166" s="163">
        <v>148</v>
      </c>
      <c r="B166" s="163" t="s">
        <v>2592</v>
      </c>
      <c r="C166" s="136" t="s">
        <v>1161</v>
      </c>
      <c r="D166" s="157" t="s">
        <v>250</v>
      </c>
      <c r="E166" s="158">
        <v>2</v>
      </c>
      <c r="F166" s="141"/>
      <c r="G166" s="152">
        <f t="shared" si="10"/>
        <v>0</v>
      </c>
      <c r="K166" s="173"/>
    </row>
    <row r="167" spans="1:11" s="57" customFormat="1" x14ac:dyDescent="0.25">
      <c r="A167" s="163">
        <v>149</v>
      </c>
      <c r="B167" s="163" t="s">
        <v>2592</v>
      </c>
      <c r="C167" s="136" t="s">
        <v>1162</v>
      </c>
      <c r="D167" s="157" t="s">
        <v>1087</v>
      </c>
      <c r="E167" s="158">
        <v>5</v>
      </c>
      <c r="F167" s="141"/>
      <c r="G167" s="152">
        <f t="shared" si="10"/>
        <v>0</v>
      </c>
      <c r="K167" s="173"/>
    </row>
    <row r="168" spans="1:11" s="57" customFormat="1" x14ac:dyDescent="0.25">
      <c r="A168" s="163">
        <v>150</v>
      </c>
      <c r="B168" s="163" t="s">
        <v>2592</v>
      </c>
      <c r="C168" s="136" t="s">
        <v>1163</v>
      </c>
      <c r="D168" s="157" t="s">
        <v>1087</v>
      </c>
      <c r="E168" s="158">
        <v>3</v>
      </c>
      <c r="F168" s="141"/>
      <c r="G168" s="152">
        <f t="shared" si="10"/>
        <v>0</v>
      </c>
      <c r="K168" s="173"/>
    </row>
    <row r="169" spans="1:11" s="57" customFormat="1" x14ac:dyDescent="0.25">
      <c r="A169" s="163">
        <v>151</v>
      </c>
      <c r="B169" s="163" t="s">
        <v>2592</v>
      </c>
      <c r="C169" s="136" t="s">
        <v>1164</v>
      </c>
      <c r="D169" s="157" t="s">
        <v>1087</v>
      </c>
      <c r="E169" s="158">
        <v>1</v>
      </c>
      <c r="F169" s="141"/>
      <c r="G169" s="152">
        <f t="shared" si="10"/>
        <v>0</v>
      </c>
      <c r="K169" s="173"/>
    </row>
    <row r="170" spans="1:11" s="57" customFormat="1" x14ac:dyDescent="0.25">
      <c r="A170" s="163">
        <v>152</v>
      </c>
      <c r="B170" s="163" t="s">
        <v>2592</v>
      </c>
      <c r="C170" s="136" t="s">
        <v>1165</v>
      </c>
      <c r="D170" s="157" t="s">
        <v>1087</v>
      </c>
      <c r="E170" s="158">
        <v>3</v>
      </c>
      <c r="F170" s="141"/>
      <c r="G170" s="152">
        <f t="shared" si="10"/>
        <v>0</v>
      </c>
      <c r="K170" s="173"/>
    </row>
    <row r="171" spans="1:11" s="57" customFormat="1" x14ac:dyDescent="0.25">
      <c r="A171" s="163">
        <v>153</v>
      </c>
      <c r="B171" s="163" t="s">
        <v>2592</v>
      </c>
      <c r="C171" s="136" t="s">
        <v>1166</v>
      </c>
      <c r="D171" s="157" t="s">
        <v>1087</v>
      </c>
      <c r="E171" s="158">
        <v>1</v>
      </c>
      <c r="F171" s="141"/>
      <c r="G171" s="152">
        <f t="shared" si="10"/>
        <v>0</v>
      </c>
      <c r="K171" s="173"/>
    </row>
    <row r="172" spans="1:11" s="57" customFormat="1" ht="31.5" x14ac:dyDescent="0.25">
      <c r="A172" s="163">
        <v>154</v>
      </c>
      <c r="B172" s="163" t="s">
        <v>2592</v>
      </c>
      <c r="C172" s="136" t="s">
        <v>1131</v>
      </c>
      <c r="D172" s="157" t="s">
        <v>250</v>
      </c>
      <c r="E172" s="158">
        <v>5</v>
      </c>
      <c r="F172" s="141"/>
      <c r="G172" s="152">
        <f t="shared" si="10"/>
        <v>0</v>
      </c>
      <c r="K172" s="173"/>
    </row>
    <row r="173" spans="1:11" s="57" customFormat="1" ht="31.5" x14ac:dyDescent="0.25">
      <c r="A173" s="163">
        <v>155</v>
      </c>
      <c r="B173" s="163" t="s">
        <v>2592</v>
      </c>
      <c r="C173" s="136" t="s">
        <v>1149</v>
      </c>
      <c r="D173" s="157" t="s">
        <v>250</v>
      </c>
      <c r="E173" s="158">
        <v>8</v>
      </c>
      <c r="F173" s="141"/>
      <c r="G173" s="152">
        <f t="shared" si="10"/>
        <v>0</v>
      </c>
      <c r="K173" s="173"/>
    </row>
    <row r="174" spans="1:11" s="57" customFormat="1" ht="31.5" x14ac:dyDescent="0.25">
      <c r="A174" s="163">
        <v>156</v>
      </c>
      <c r="B174" s="163" t="s">
        <v>2592</v>
      </c>
      <c r="C174" s="136" t="s">
        <v>1132</v>
      </c>
      <c r="D174" s="157" t="s">
        <v>250</v>
      </c>
      <c r="E174" s="158">
        <v>3</v>
      </c>
      <c r="F174" s="141"/>
      <c r="G174" s="152">
        <f t="shared" si="10"/>
        <v>0</v>
      </c>
      <c r="K174" s="173"/>
    </row>
    <row r="175" spans="1:11" s="57" customFormat="1" ht="31.5" x14ac:dyDescent="0.25">
      <c r="A175" s="163">
        <v>157</v>
      </c>
      <c r="B175" s="163" t="s">
        <v>2592</v>
      </c>
      <c r="C175" s="136" t="s">
        <v>1167</v>
      </c>
      <c r="D175" s="157" t="s">
        <v>250</v>
      </c>
      <c r="E175" s="158">
        <v>22</v>
      </c>
      <c r="F175" s="141"/>
      <c r="G175" s="152">
        <f t="shared" si="10"/>
        <v>0</v>
      </c>
      <c r="K175" s="173"/>
    </row>
    <row r="176" spans="1:11" s="57" customFormat="1" x14ac:dyDescent="0.25">
      <c r="A176" s="163">
        <v>158</v>
      </c>
      <c r="B176" s="163" t="s">
        <v>2592</v>
      </c>
      <c r="C176" s="136" t="s">
        <v>1133</v>
      </c>
      <c r="D176" s="157" t="s">
        <v>434</v>
      </c>
      <c r="E176" s="158">
        <v>5</v>
      </c>
      <c r="F176" s="141"/>
      <c r="G176" s="152">
        <f t="shared" si="10"/>
        <v>0</v>
      </c>
      <c r="K176" s="173"/>
    </row>
    <row r="177" spans="1:11" s="57" customFormat="1" x14ac:dyDescent="0.25">
      <c r="A177" s="163">
        <v>159</v>
      </c>
      <c r="B177" s="163" t="s">
        <v>2592</v>
      </c>
      <c r="C177" s="136" t="s">
        <v>1099</v>
      </c>
      <c r="D177" s="157" t="s">
        <v>434</v>
      </c>
      <c r="E177" s="158">
        <v>8</v>
      </c>
      <c r="F177" s="141"/>
      <c r="G177" s="152">
        <f t="shared" si="10"/>
        <v>0</v>
      </c>
      <c r="K177" s="173"/>
    </row>
    <row r="178" spans="1:11" s="57" customFormat="1" x14ac:dyDescent="0.25">
      <c r="A178" s="163">
        <v>160</v>
      </c>
      <c r="B178" s="163" t="s">
        <v>2592</v>
      </c>
      <c r="C178" s="136" t="s">
        <v>1134</v>
      </c>
      <c r="D178" s="157" t="s">
        <v>434</v>
      </c>
      <c r="E178" s="158">
        <v>6</v>
      </c>
      <c r="F178" s="141"/>
      <c r="G178" s="152">
        <f t="shared" si="10"/>
        <v>0</v>
      </c>
      <c r="K178" s="173"/>
    </row>
    <row r="179" spans="1:11" s="57" customFormat="1" x14ac:dyDescent="0.25">
      <c r="A179" s="163">
        <v>161</v>
      </c>
      <c r="B179" s="163" t="s">
        <v>2592</v>
      </c>
      <c r="C179" s="136" t="s">
        <v>1168</v>
      </c>
      <c r="D179" s="157" t="s">
        <v>434</v>
      </c>
      <c r="E179" s="158">
        <v>22</v>
      </c>
      <c r="F179" s="141"/>
      <c r="G179" s="152">
        <f t="shared" si="10"/>
        <v>0</v>
      </c>
      <c r="K179" s="173"/>
    </row>
    <row r="180" spans="1:11" s="57" customFormat="1" x14ac:dyDescent="0.25">
      <c r="A180" s="163">
        <v>162</v>
      </c>
      <c r="B180" s="163" t="s">
        <v>2592</v>
      </c>
      <c r="C180" s="136" t="s">
        <v>1169</v>
      </c>
      <c r="D180" s="157" t="s">
        <v>434</v>
      </c>
      <c r="E180" s="158">
        <v>1</v>
      </c>
      <c r="F180" s="141"/>
      <c r="G180" s="152">
        <f t="shared" si="10"/>
        <v>0</v>
      </c>
      <c r="K180" s="173"/>
    </row>
    <row r="181" spans="1:11" s="57" customFormat="1" x14ac:dyDescent="0.25">
      <c r="A181" s="163">
        <v>163</v>
      </c>
      <c r="B181" s="163" t="s">
        <v>2592</v>
      </c>
      <c r="C181" s="136" t="s">
        <v>1135</v>
      </c>
      <c r="D181" s="157" t="s">
        <v>434</v>
      </c>
      <c r="E181" s="158">
        <v>5</v>
      </c>
      <c r="F181" s="141"/>
      <c r="G181" s="152">
        <f t="shared" si="10"/>
        <v>0</v>
      </c>
      <c r="K181" s="173"/>
    </row>
    <row r="182" spans="1:11" s="57" customFormat="1" x14ac:dyDescent="0.25">
      <c r="A182" s="163">
        <v>164</v>
      </c>
      <c r="B182" s="163" t="s">
        <v>2592</v>
      </c>
      <c r="C182" s="136" t="s">
        <v>1094</v>
      </c>
      <c r="D182" s="157" t="s">
        <v>434</v>
      </c>
      <c r="E182" s="158">
        <v>8</v>
      </c>
      <c r="F182" s="141"/>
      <c r="G182" s="152">
        <f t="shared" si="10"/>
        <v>0</v>
      </c>
      <c r="K182" s="173"/>
    </row>
    <row r="183" spans="1:11" s="57" customFormat="1" x14ac:dyDescent="0.25">
      <c r="A183" s="163">
        <v>165</v>
      </c>
      <c r="B183" s="163" t="s">
        <v>2592</v>
      </c>
      <c r="C183" s="136" t="s">
        <v>1095</v>
      </c>
      <c r="D183" s="157" t="s">
        <v>434</v>
      </c>
      <c r="E183" s="158">
        <v>12</v>
      </c>
      <c r="F183" s="141"/>
      <c r="G183" s="152">
        <f t="shared" si="10"/>
        <v>0</v>
      </c>
      <c r="K183" s="173"/>
    </row>
    <row r="184" spans="1:11" s="57" customFormat="1" x14ac:dyDescent="0.25">
      <c r="A184" s="163">
        <v>166</v>
      </c>
      <c r="B184" s="163" t="s">
        <v>2592</v>
      </c>
      <c r="C184" s="136" t="s">
        <v>1097</v>
      </c>
      <c r="D184" s="157" t="s">
        <v>434</v>
      </c>
      <c r="E184" s="158">
        <v>4</v>
      </c>
      <c r="F184" s="141"/>
      <c r="G184" s="152">
        <f t="shared" si="10"/>
        <v>0</v>
      </c>
      <c r="K184" s="173"/>
    </row>
    <row r="185" spans="1:11" s="57" customFormat="1" x14ac:dyDescent="0.25">
      <c r="A185" s="163">
        <v>167</v>
      </c>
      <c r="B185" s="163" t="s">
        <v>2592</v>
      </c>
      <c r="C185" s="136" t="s">
        <v>1170</v>
      </c>
      <c r="D185" s="157" t="s">
        <v>434</v>
      </c>
      <c r="E185" s="158">
        <v>20</v>
      </c>
      <c r="F185" s="141"/>
      <c r="G185" s="152">
        <f t="shared" si="10"/>
        <v>0</v>
      </c>
      <c r="K185" s="173"/>
    </row>
    <row r="186" spans="1:11" s="57" customFormat="1" x14ac:dyDescent="0.25">
      <c r="A186" s="163">
        <v>168</v>
      </c>
      <c r="B186" s="163" t="s">
        <v>2592</v>
      </c>
      <c r="C186" s="136" t="s">
        <v>1136</v>
      </c>
      <c r="D186" s="157" t="s">
        <v>250</v>
      </c>
      <c r="E186" s="158">
        <v>4</v>
      </c>
      <c r="F186" s="141"/>
      <c r="G186" s="152">
        <f t="shared" si="10"/>
        <v>0</v>
      </c>
      <c r="K186" s="173"/>
    </row>
    <row r="187" spans="1:11" s="57" customFormat="1" x14ac:dyDescent="0.25">
      <c r="A187" s="163">
        <v>169</v>
      </c>
      <c r="B187" s="163" t="s">
        <v>2592</v>
      </c>
      <c r="C187" s="136" t="s">
        <v>1112</v>
      </c>
      <c r="D187" s="157" t="s">
        <v>434</v>
      </c>
      <c r="E187" s="158">
        <v>8</v>
      </c>
      <c r="F187" s="141"/>
      <c r="G187" s="152">
        <f t="shared" si="10"/>
        <v>0</v>
      </c>
      <c r="K187" s="173"/>
    </row>
    <row r="188" spans="1:11" s="57" customFormat="1" x14ac:dyDescent="0.25">
      <c r="A188" s="163">
        <v>170</v>
      </c>
      <c r="B188" s="163" t="s">
        <v>2592</v>
      </c>
      <c r="C188" s="136" t="s">
        <v>1137</v>
      </c>
      <c r="D188" s="157" t="s">
        <v>250</v>
      </c>
      <c r="E188" s="158">
        <v>3</v>
      </c>
      <c r="F188" s="141"/>
      <c r="G188" s="152">
        <f t="shared" si="10"/>
        <v>0</v>
      </c>
      <c r="K188" s="173"/>
    </row>
    <row r="189" spans="1:11" s="57" customFormat="1" x14ac:dyDescent="0.25">
      <c r="A189" s="163">
        <v>171</v>
      </c>
      <c r="B189" s="163" t="s">
        <v>2592</v>
      </c>
      <c r="C189" s="136" t="s">
        <v>1171</v>
      </c>
      <c r="D189" s="157" t="s">
        <v>250</v>
      </c>
      <c r="E189" s="158">
        <v>7</v>
      </c>
      <c r="F189" s="141"/>
      <c r="G189" s="152">
        <f t="shared" si="10"/>
        <v>0</v>
      </c>
      <c r="K189" s="173"/>
    </row>
    <row r="190" spans="1:11" s="57" customFormat="1" x14ac:dyDescent="0.25">
      <c r="A190" s="163">
        <v>172</v>
      </c>
      <c r="B190" s="163" t="s">
        <v>2592</v>
      </c>
      <c r="C190" s="136" t="s">
        <v>1139</v>
      </c>
      <c r="D190" s="157" t="s">
        <v>39</v>
      </c>
      <c r="E190" s="158">
        <v>3</v>
      </c>
      <c r="F190" s="141"/>
      <c r="G190" s="152">
        <f t="shared" si="10"/>
        <v>0</v>
      </c>
      <c r="K190" s="173"/>
    </row>
    <row r="191" spans="1:11" s="57" customFormat="1" x14ac:dyDescent="0.25">
      <c r="A191" s="163">
        <v>173</v>
      </c>
      <c r="B191" s="163" t="s">
        <v>2592</v>
      </c>
      <c r="C191" s="136" t="s">
        <v>1172</v>
      </c>
      <c r="D191" s="157" t="s">
        <v>39</v>
      </c>
      <c r="E191" s="158">
        <v>45</v>
      </c>
      <c r="F191" s="141"/>
      <c r="G191" s="152">
        <f t="shared" si="10"/>
        <v>0</v>
      </c>
      <c r="K191" s="173"/>
    </row>
    <row r="192" spans="1:11" s="57" customFormat="1" ht="31.5" x14ac:dyDescent="0.25">
      <c r="A192" s="163">
        <v>174</v>
      </c>
      <c r="B192" s="163" t="s">
        <v>2592</v>
      </c>
      <c r="C192" s="136" t="s">
        <v>1173</v>
      </c>
      <c r="D192" s="157" t="s">
        <v>250</v>
      </c>
      <c r="E192" s="158">
        <v>13</v>
      </c>
      <c r="F192" s="141"/>
      <c r="G192" s="152">
        <f t="shared" si="10"/>
        <v>0</v>
      </c>
      <c r="K192" s="173"/>
    </row>
    <row r="193" spans="1:11" s="57" customFormat="1" ht="31.5" x14ac:dyDescent="0.25">
      <c r="A193" s="163">
        <v>175</v>
      </c>
      <c r="B193" s="163" t="s">
        <v>2592</v>
      </c>
      <c r="C193" s="136" t="s">
        <v>1030</v>
      </c>
      <c r="D193" s="157" t="s">
        <v>250</v>
      </c>
      <c r="E193" s="158">
        <v>37</v>
      </c>
      <c r="F193" s="141"/>
      <c r="G193" s="152">
        <f t="shared" si="10"/>
        <v>0</v>
      </c>
      <c r="K193" s="173"/>
    </row>
    <row r="194" spans="1:11" s="57" customFormat="1" ht="31.5" x14ac:dyDescent="0.25">
      <c r="A194" s="163">
        <v>176</v>
      </c>
      <c r="B194" s="163" t="s">
        <v>2592</v>
      </c>
      <c r="C194" s="136" t="s">
        <v>1174</v>
      </c>
      <c r="D194" s="157" t="s">
        <v>250</v>
      </c>
      <c r="E194" s="158">
        <v>1</v>
      </c>
      <c r="F194" s="141"/>
      <c r="G194" s="152">
        <f t="shared" si="10"/>
        <v>0</v>
      </c>
      <c r="K194" s="173"/>
    </row>
    <row r="195" spans="1:11" s="57" customFormat="1" ht="31.5" x14ac:dyDescent="0.25">
      <c r="A195" s="163">
        <v>177</v>
      </c>
      <c r="B195" s="163" t="s">
        <v>2592</v>
      </c>
      <c r="C195" s="136" t="s">
        <v>1175</v>
      </c>
      <c r="D195" s="157" t="s">
        <v>250</v>
      </c>
      <c r="E195" s="158">
        <v>34</v>
      </c>
      <c r="F195" s="141"/>
      <c r="G195" s="152">
        <f t="shared" si="10"/>
        <v>0</v>
      </c>
      <c r="K195" s="173"/>
    </row>
    <row r="196" spans="1:11" s="57" customFormat="1" ht="31.5" x14ac:dyDescent="0.25">
      <c r="A196" s="163">
        <v>178</v>
      </c>
      <c r="B196" s="163" t="s">
        <v>2592</v>
      </c>
      <c r="C196" s="136" t="s">
        <v>1176</v>
      </c>
      <c r="D196" s="157" t="s">
        <v>250</v>
      </c>
      <c r="E196" s="158">
        <v>4</v>
      </c>
      <c r="F196" s="141"/>
      <c r="G196" s="152">
        <f t="shared" si="10"/>
        <v>0</v>
      </c>
      <c r="K196" s="173"/>
    </row>
    <row r="197" spans="1:11" s="57" customFormat="1" ht="31.5" x14ac:dyDescent="0.25">
      <c r="A197" s="163">
        <v>179</v>
      </c>
      <c r="B197" s="163" t="s">
        <v>2592</v>
      </c>
      <c r="C197" s="136" t="s">
        <v>1035</v>
      </c>
      <c r="D197" s="157" t="s">
        <v>250</v>
      </c>
      <c r="E197" s="158">
        <v>96</v>
      </c>
      <c r="F197" s="141"/>
      <c r="G197" s="152">
        <f t="shared" si="10"/>
        <v>0</v>
      </c>
      <c r="K197" s="173"/>
    </row>
    <row r="198" spans="1:11" s="57" customFormat="1" ht="31.5" x14ac:dyDescent="0.25">
      <c r="A198" s="163">
        <v>180</v>
      </c>
      <c r="B198" s="163" t="s">
        <v>2592</v>
      </c>
      <c r="C198" s="136" t="s">
        <v>1037</v>
      </c>
      <c r="D198" s="157" t="s">
        <v>250</v>
      </c>
      <c r="E198" s="158">
        <v>1</v>
      </c>
      <c r="F198" s="141"/>
      <c r="G198" s="152">
        <f t="shared" si="10"/>
        <v>0</v>
      </c>
      <c r="K198" s="173"/>
    </row>
    <row r="199" spans="1:11" s="57" customFormat="1" x14ac:dyDescent="0.25">
      <c r="A199" s="163">
        <v>181</v>
      </c>
      <c r="B199" s="163" t="s">
        <v>2592</v>
      </c>
      <c r="C199" s="136" t="s">
        <v>1177</v>
      </c>
      <c r="D199" s="157" t="s">
        <v>250</v>
      </c>
      <c r="E199" s="158">
        <v>2</v>
      </c>
      <c r="F199" s="141"/>
      <c r="G199" s="152">
        <f t="shared" si="10"/>
        <v>0</v>
      </c>
      <c r="K199" s="173"/>
    </row>
    <row r="200" spans="1:11" s="57" customFormat="1" x14ac:dyDescent="0.25">
      <c r="A200" s="163">
        <v>182</v>
      </c>
      <c r="B200" s="163" t="s">
        <v>2592</v>
      </c>
      <c r="C200" s="136" t="s">
        <v>1178</v>
      </c>
      <c r="D200" s="157" t="s">
        <v>250</v>
      </c>
      <c r="E200" s="158">
        <v>1</v>
      </c>
      <c r="F200" s="141"/>
      <c r="G200" s="152">
        <f t="shared" si="10"/>
        <v>0</v>
      </c>
      <c r="K200" s="173"/>
    </row>
    <row r="201" spans="1:11" s="57" customFormat="1" x14ac:dyDescent="0.25">
      <c r="A201" s="163">
        <v>183</v>
      </c>
      <c r="B201" s="163" t="s">
        <v>2592</v>
      </c>
      <c r="C201" s="136" t="s">
        <v>1144</v>
      </c>
      <c r="D201" s="157" t="s">
        <v>250</v>
      </c>
      <c r="E201" s="158">
        <v>3</v>
      </c>
      <c r="F201" s="141"/>
      <c r="G201" s="152">
        <f t="shared" si="10"/>
        <v>0</v>
      </c>
      <c r="K201" s="173"/>
    </row>
    <row r="202" spans="1:11" s="57" customFormat="1" x14ac:dyDescent="0.25">
      <c r="A202" s="163">
        <v>184</v>
      </c>
      <c r="B202" s="163" t="s">
        <v>2592</v>
      </c>
      <c r="C202" s="136" t="s">
        <v>1179</v>
      </c>
      <c r="D202" s="157" t="s">
        <v>250</v>
      </c>
      <c r="E202" s="158">
        <v>1</v>
      </c>
      <c r="F202" s="141"/>
      <c r="G202" s="152">
        <f t="shared" si="10"/>
        <v>0</v>
      </c>
      <c r="K202" s="173"/>
    </row>
    <row r="203" spans="1:11" s="57" customFormat="1" x14ac:dyDescent="0.25">
      <c r="A203" s="163">
        <v>185</v>
      </c>
      <c r="B203" s="163" t="s">
        <v>2592</v>
      </c>
      <c r="C203" s="136" t="s">
        <v>1180</v>
      </c>
      <c r="D203" s="157" t="s">
        <v>250</v>
      </c>
      <c r="E203" s="158">
        <v>5</v>
      </c>
      <c r="F203" s="141"/>
      <c r="G203" s="152">
        <f t="shared" si="10"/>
        <v>0</v>
      </c>
      <c r="K203" s="173"/>
    </row>
    <row r="204" spans="1:11" s="57" customFormat="1" x14ac:dyDescent="0.25">
      <c r="A204" s="163">
        <v>186</v>
      </c>
      <c r="B204" s="163" t="s">
        <v>2592</v>
      </c>
      <c r="C204" s="136" t="s">
        <v>1151</v>
      </c>
      <c r="D204" s="157" t="s">
        <v>250</v>
      </c>
      <c r="E204" s="158">
        <v>4</v>
      </c>
      <c r="F204" s="141"/>
      <c r="G204" s="152">
        <f t="shared" si="10"/>
        <v>0</v>
      </c>
      <c r="K204" s="173"/>
    </row>
    <row r="205" spans="1:11" s="57" customFormat="1" x14ac:dyDescent="0.25">
      <c r="A205" s="163">
        <v>187</v>
      </c>
      <c r="B205" s="163" t="s">
        <v>2592</v>
      </c>
      <c r="C205" s="136" t="s">
        <v>1042</v>
      </c>
      <c r="D205" s="157" t="s">
        <v>250</v>
      </c>
      <c r="E205" s="158">
        <v>10</v>
      </c>
      <c r="F205" s="141"/>
      <c r="G205" s="152">
        <f t="shared" si="10"/>
        <v>0</v>
      </c>
      <c r="K205" s="173"/>
    </row>
    <row r="206" spans="1:11" s="57" customFormat="1" x14ac:dyDescent="0.25">
      <c r="A206" s="163">
        <v>188</v>
      </c>
      <c r="B206" s="163" t="s">
        <v>2592</v>
      </c>
      <c r="C206" s="136" t="s">
        <v>1181</v>
      </c>
      <c r="D206" s="157" t="s">
        <v>250</v>
      </c>
      <c r="E206" s="158">
        <v>1</v>
      </c>
      <c r="F206" s="141"/>
      <c r="G206" s="152">
        <f t="shared" si="10"/>
        <v>0</v>
      </c>
      <c r="K206" s="173"/>
    </row>
    <row r="207" spans="1:11" s="57" customFormat="1" x14ac:dyDescent="0.25">
      <c r="A207" s="163">
        <v>189</v>
      </c>
      <c r="B207" s="163" t="s">
        <v>2592</v>
      </c>
      <c r="C207" s="136" t="s">
        <v>1182</v>
      </c>
      <c r="D207" s="157" t="s">
        <v>250</v>
      </c>
      <c r="E207" s="158">
        <v>1</v>
      </c>
      <c r="F207" s="141"/>
      <c r="G207" s="152">
        <f t="shared" si="10"/>
        <v>0</v>
      </c>
      <c r="K207" s="173"/>
    </row>
    <row r="208" spans="1:11" s="57" customFormat="1" x14ac:dyDescent="0.25">
      <c r="A208" s="163">
        <v>190</v>
      </c>
      <c r="B208" s="163" t="s">
        <v>2592</v>
      </c>
      <c r="C208" s="136" t="s">
        <v>1183</v>
      </c>
      <c r="D208" s="157" t="s">
        <v>250</v>
      </c>
      <c r="E208" s="158">
        <v>7</v>
      </c>
      <c r="F208" s="141"/>
      <c r="G208" s="152">
        <f t="shared" si="10"/>
        <v>0</v>
      </c>
      <c r="K208" s="173"/>
    </row>
    <row r="209" spans="1:11" s="57" customFormat="1" x14ac:dyDescent="0.25">
      <c r="A209" s="163">
        <v>191</v>
      </c>
      <c r="B209" s="163" t="s">
        <v>2592</v>
      </c>
      <c r="C209" s="136" t="s">
        <v>1184</v>
      </c>
      <c r="D209" s="157" t="s">
        <v>250</v>
      </c>
      <c r="E209" s="158">
        <v>1</v>
      </c>
      <c r="F209" s="141"/>
      <c r="G209" s="152">
        <f t="shared" si="10"/>
        <v>0</v>
      </c>
      <c r="K209" s="173"/>
    </row>
    <row r="210" spans="1:11" x14ac:dyDescent="0.25">
      <c r="A210" s="163">
        <v>192</v>
      </c>
      <c r="B210" s="163" t="s">
        <v>2592</v>
      </c>
      <c r="C210" s="136" t="s">
        <v>1046</v>
      </c>
      <c r="D210" s="157" t="s">
        <v>250</v>
      </c>
      <c r="E210" s="158">
        <v>5</v>
      </c>
      <c r="F210" s="141"/>
      <c r="G210" s="152">
        <f t="shared" si="10"/>
        <v>0</v>
      </c>
      <c r="K210" s="173"/>
    </row>
    <row r="211" spans="1:11" x14ac:dyDescent="0.25">
      <c r="A211" s="163">
        <v>193</v>
      </c>
      <c r="B211" s="163" t="s">
        <v>2592</v>
      </c>
      <c r="C211" s="136" t="s">
        <v>1185</v>
      </c>
      <c r="D211" s="157" t="s">
        <v>250</v>
      </c>
      <c r="E211" s="158">
        <v>1</v>
      </c>
      <c r="F211" s="141"/>
      <c r="G211" s="152">
        <f t="shared" si="10"/>
        <v>0</v>
      </c>
      <c r="K211" s="173"/>
    </row>
    <row r="212" spans="1:11" x14ac:dyDescent="0.25">
      <c r="A212" s="163">
        <v>194</v>
      </c>
      <c r="B212" s="163" t="s">
        <v>2592</v>
      </c>
      <c r="C212" s="136" t="s">
        <v>1186</v>
      </c>
      <c r="D212" s="157" t="s">
        <v>250</v>
      </c>
      <c r="E212" s="158">
        <v>1</v>
      </c>
      <c r="F212" s="141"/>
      <c r="G212" s="152">
        <f t="shared" si="10"/>
        <v>0</v>
      </c>
      <c r="K212" s="173"/>
    </row>
    <row r="213" spans="1:11" x14ac:dyDescent="0.25">
      <c r="A213" s="163">
        <v>195</v>
      </c>
      <c r="B213" s="163" t="s">
        <v>2592</v>
      </c>
      <c r="C213" s="136" t="s">
        <v>1047</v>
      </c>
      <c r="D213" s="157" t="s">
        <v>1048</v>
      </c>
      <c r="E213" s="158">
        <v>29</v>
      </c>
      <c r="F213" s="141"/>
      <c r="G213" s="152">
        <f t="shared" si="10"/>
        <v>0</v>
      </c>
      <c r="K213" s="173"/>
    </row>
    <row r="214" spans="1:11" x14ac:dyDescent="0.25">
      <c r="A214" s="163">
        <v>196</v>
      </c>
      <c r="B214" s="163" t="s">
        <v>2592</v>
      </c>
      <c r="C214" s="136" t="s">
        <v>1062</v>
      </c>
      <c r="D214" s="157" t="s">
        <v>250</v>
      </c>
      <c r="E214" s="158">
        <v>3</v>
      </c>
      <c r="F214" s="141"/>
      <c r="G214" s="152">
        <f t="shared" si="10"/>
        <v>0</v>
      </c>
      <c r="K214" s="173"/>
    </row>
    <row r="215" spans="1:11" x14ac:dyDescent="0.25">
      <c r="A215" s="163">
        <v>197</v>
      </c>
      <c r="B215" s="163" t="s">
        <v>2592</v>
      </c>
      <c r="C215" s="136" t="s">
        <v>1063</v>
      </c>
      <c r="D215" s="157" t="s">
        <v>250</v>
      </c>
      <c r="E215" s="158">
        <v>4</v>
      </c>
      <c r="F215" s="141"/>
      <c r="G215" s="152">
        <f t="shared" si="10"/>
        <v>0</v>
      </c>
      <c r="K215" s="173"/>
    </row>
    <row r="216" spans="1:11" x14ac:dyDescent="0.25">
      <c r="A216" s="163">
        <v>198</v>
      </c>
      <c r="B216" s="163" t="s">
        <v>2592</v>
      </c>
      <c r="C216" s="136" t="s">
        <v>1064</v>
      </c>
      <c r="D216" s="157" t="s">
        <v>250</v>
      </c>
      <c r="E216" s="158">
        <v>19</v>
      </c>
      <c r="F216" s="141"/>
      <c r="G216" s="152">
        <f t="shared" si="10"/>
        <v>0</v>
      </c>
      <c r="K216" s="173"/>
    </row>
    <row r="217" spans="1:11" x14ac:dyDescent="0.25">
      <c r="A217" s="163">
        <v>199</v>
      </c>
      <c r="B217" s="163" t="s">
        <v>2592</v>
      </c>
      <c r="C217" s="136" t="s">
        <v>1187</v>
      </c>
      <c r="D217" s="157" t="s">
        <v>250</v>
      </c>
      <c r="E217" s="158">
        <v>1</v>
      </c>
      <c r="F217" s="141"/>
      <c r="G217" s="152">
        <f t="shared" si="10"/>
        <v>0</v>
      </c>
      <c r="K217" s="173"/>
    </row>
    <row r="218" spans="1:11" x14ac:dyDescent="0.25">
      <c r="A218" s="163">
        <v>200</v>
      </c>
      <c r="B218" s="163" t="s">
        <v>2592</v>
      </c>
      <c r="C218" s="136" t="s">
        <v>1188</v>
      </c>
      <c r="D218" s="157" t="s">
        <v>250</v>
      </c>
      <c r="E218" s="158">
        <v>1</v>
      </c>
      <c r="F218" s="141"/>
      <c r="G218" s="152">
        <f t="shared" si="10"/>
        <v>0</v>
      </c>
      <c r="K218" s="173"/>
    </row>
    <row r="219" spans="1:11" x14ac:dyDescent="0.25">
      <c r="A219" s="163">
        <v>201</v>
      </c>
      <c r="B219" s="163" t="s">
        <v>2592</v>
      </c>
      <c r="C219" s="136" t="s">
        <v>1189</v>
      </c>
      <c r="D219" s="157" t="s">
        <v>250</v>
      </c>
      <c r="E219" s="158">
        <v>8</v>
      </c>
      <c r="F219" s="141"/>
      <c r="G219" s="152">
        <f t="shared" si="10"/>
        <v>0</v>
      </c>
      <c r="K219" s="173"/>
    </row>
    <row r="220" spans="1:11" x14ac:dyDescent="0.25">
      <c r="A220" s="163">
        <v>202</v>
      </c>
      <c r="B220" s="163" t="s">
        <v>2592</v>
      </c>
      <c r="C220" s="136" t="s">
        <v>1190</v>
      </c>
      <c r="D220" s="157" t="s">
        <v>250</v>
      </c>
      <c r="E220" s="158">
        <v>2</v>
      </c>
      <c r="F220" s="141"/>
      <c r="G220" s="152">
        <f t="shared" si="10"/>
        <v>0</v>
      </c>
      <c r="K220" s="173"/>
    </row>
    <row r="221" spans="1:11" x14ac:dyDescent="0.25">
      <c r="A221" s="163">
        <v>203</v>
      </c>
      <c r="B221" s="163" t="s">
        <v>2592</v>
      </c>
      <c r="C221" s="136" t="s">
        <v>1066</v>
      </c>
      <c r="D221" s="157" t="s">
        <v>1048</v>
      </c>
      <c r="E221" s="158">
        <v>87</v>
      </c>
      <c r="F221" s="141"/>
      <c r="G221" s="152">
        <f t="shared" si="10"/>
        <v>0</v>
      </c>
      <c r="K221" s="173"/>
    </row>
    <row r="222" spans="1:11" x14ac:dyDescent="0.25">
      <c r="A222" s="163">
        <v>204</v>
      </c>
      <c r="B222" s="163" t="s">
        <v>2592</v>
      </c>
      <c r="C222" s="136" t="s">
        <v>1191</v>
      </c>
      <c r="D222" s="157" t="s">
        <v>250</v>
      </c>
      <c r="E222" s="158">
        <v>1</v>
      </c>
      <c r="F222" s="141"/>
      <c r="G222" s="152">
        <f t="shared" si="10"/>
        <v>0</v>
      </c>
      <c r="K222" s="173"/>
    </row>
    <row r="223" spans="1:11" x14ac:dyDescent="0.25">
      <c r="A223" s="163">
        <v>205</v>
      </c>
      <c r="B223" s="163" t="s">
        <v>2592</v>
      </c>
      <c r="C223" s="136" t="s">
        <v>1080</v>
      </c>
      <c r="D223" s="157" t="s">
        <v>1048</v>
      </c>
      <c r="E223" s="158">
        <v>1</v>
      </c>
      <c r="F223" s="141"/>
      <c r="G223" s="152">
        <f t="shared" si="10"/>
        <v>0</v>
      </c>
      <c r="K223" s="173"/>
    </row>
    <row r="224" spans="1:11" x14ac:dyDescent="0.25">
      <c r="A224" s="163">
        <v>206</v>
      </c>
      <c r="B224" s="163" t="s">
        <v>2592</v>
      </c>
      <c r="C224" s="136" t="s">
        <v>1145</v>
      </c>
      <c r="D224" s="157" t="s">
        <v>39</v>
      </c>
      <c r="E224" s="158">
        <v>43.7</v>
      </c>
      <c r="F224" s="141"/>
      <c r="G224" s="152">
        <f t="shared" ref="G224:G228" si="11">ROUND(E224*F224,2)</f>
        <v>0</v>
      </c>
      <c r="K224" s="173"/>
    </row>
    <row r="225" spans="1:11" x14ac:dyDescent="0.25">
      <c r="A225" s="163">
        <v>207</v>
      </c>
      <c r="B225" s="163" t="s">
        <v>2592</v>
      </c>
      <c r="C225" s="136" t="s">
        <v>1150</v>
      </c>
      <c r="D225" s="157" t="s">
        <v>39</v>
      </c>
      <c r="E225" s="158">
        <v>18</v>
      </c>
      <c r="F225" s="141"/>
      <c r="G225" s="152">
        <f t="shared" si="11"/>
        <v>0</v>
      </c>
      <c r="K225" s="173"/>
    </row>
    <row r="226" spans="1:11" x14ac:dyDescent="0.25">
      <c r="A226" s="163">
        <v>208</v>
      </c>
      <c r="B226" s="163" t="s">
        <v>2592</v>
      </c>
      <c r="C226" s="136" t="s">
        <v>1146</v>
      </c>
      <c r="D226" s="157" t="s">
        <v>39</v>
      </c>
      <c r="E226" s="158">
        <v>64.599999999999994</v>
      </c>
      <c r="F226" s="141"/>
      <c r="G226" s="152">
        <f t="shared" si="11"/>
        <v>0</v>
      </c>
      <c r="K226" s="173"/>
    </row>
    <row r="227" spans="1:11" x14ac:dyDescent="0.25">
      <c r="A227" s="163">
        <v>209</v>
      </c>
      <c r="B227" s="163" t="s">
        <v>2592</v>
      </c>
      <c r="C227" s="136" t="s">
        <v>1192</v>
      </c>
      <c r="D227" s="157" t="s">
        <v>39</v>
      </c>
      <c r="E227" s="158">
        <v>290.2</v>
      </c>
      <c r="F227" s="141"/>
      <c r="G227" s="152">
        <f t="shared" si="11"/>
        <v>0</v>
      </c>
      <c r="K227" s="173"/>
    </row>
    <row r="228" spans="1:11" ht="31.5" x14ac:dyDescent="0.25">
      <c r="A228" s="163">
        <v>210</v>
      </c>
      <c r="B228" s="163" t="s">
        <v>2592</v>
      </c>
      <c r="C228" s="136" t="s">
        <v>1121</v>
      </c>
      <c r="D228" s="157" t="s">
        <v>39</v>
      </c>
      <c r="E228" s="158">
        <v>416.5</v>
      </c>
      <c r="F228" s="141"/>
      <c r="G228" s="152">
        <f t="shared" si="11"/>
        <v>0</v>
      </c>
      <c r="K228" s="173"/>
    </row>
    <row r="229" spans="1:11" x14ac:dyDescent="0.25">
      <c r="A229" s="137"/>
      <c r="B229" s="137"/>
      <c r="C229" s="138" t="s">
        <v>1193</v>
      </c>
      <c r="D229" s="153" t="s">
        <v>397</v>
      </c>
      <c r="E229" s="139" t="s">
        <v>397</v>
      </c>
      <c r="F229" s="140" t="s">
        <v>397</v>
      </c>
      <c r="G229" s="154">
        <f>SUM(G159:G228)</f>
        <v>0</v>
      </c>
    </row>
    <row r="230" spans="1:11" s="57" customFormat="1" x14ac:dyDescent="0.25">
      <c r="A230" s="113" t="s">
        <v>671</v>
      </c>
      <c r="B230" s="113"/>
      <c r="C230" s="114" t="s">
        <v>1194</v>
      </c>
      <c r="D230" s="134" t="s">
        <v>397</v>
      </c>
      <c r="E230" s="135" t="s">
        <v>397</v>
      </c>
      <c r="F230" s="116" t="s">
        <v>397</v>
      </c>
      <c r="G230" s="134" t="s">
        <v>397</v>
      </c>
    </row>
    <row r="231" spans="1:11" ht="63" x14ac:dyDescent="0.25">
      <c r="A231" s="163">
        <v>211</v>
      </c>
      <c r="B231" s="163" t="s">
        <v>2592</v>
      </c>
      <c r="C231" s="136" t="s">
        <v>1155</v>
      </c>
      <c r="D231" s="157" t="s">
        <v>250</v>
      </c>
      <c r="E231" s="158">
        <v>5</v>
      </c>
      <c r="F231" s="141"/>
      <c r="G231" s="152">
        <f t="shared" ref="G231" si="12">ROUND(E231*F231,2)</f>
        <v>0</v>
      </c>
      <c r="K231" s="173"/>
    </row>
    <row r="232" spans="1:11" ht="63" x14ac:dyDescent="0.25">
      <c r="A232" s="163">
        <v>212</v>
      </c>
      <c r="B232" s="163" t="s">
        <v>2592</v>
      </c>
      <c r="C232" s="136" t="s">
        <v>1159</v>
      </c>
      <c r="D232" s="157" t="s">
        <v>250</v>
      </c>
      <c r="E232" s="158">
        <v>1</v>
      </c>
      <c r="F232" s="141"/>
      <c r="G232" s="152">
        <f t="shared" ref="G232:G266" si="13">ROUND(E232*F232,2)</f>
        <v>0</v>
      </c>
      <c r="K232" s="173"/>
    </row>
    <row r="233" spans="1:11" x14ac:dyDescent="0.25">
      <c r="A233" s="163">
        <v>213</v>
      </c>
      <c r="B233" s="163" t="s">
        <v>2592</v>
      </c>
      <c r="C233" s="136" t="s">
        <v>1195</v>
      </c>
      <c r="D233" s="157" t="s">
        <v>1087</v>
      </c>
      <c r="E233" s="158">
        <v>1</v>
      </c>
      <c r="F233" s="141"/>
      <c r="G233" s="152">
        <f t="shared" si="13"/>
        <v>0</v>
      </c>
      <c r="K233" s="173"/>
    </row>
    <row r="234" spans="1:11" ht="31.5" x14ac:dyDescent="0.25">
      <c r="A234" s="163">
        <v>214</v>
      </c>
      <c r="B234" s="163" t="s">
        <v>2592</v>
      </c>
      <c r="C234" s="136" t="s">
        <v>1131</v>
      </c>
      <c r="D234" s="157" t="s">
        <v>250</v>
      </c>
      <c r="E234" s="158">
        <v>5</v>
      </c>
      <c r="F234" s="141"/>
      <c r="G234" s="152">
        <f t="shared" si="13"/>
        <v>0</v>
      </c>
      <c r="K234" s="173"/>
    </row>
    <row r="235" spans="1:11" ht="31.5" x14ac:dyDescent="0.25">
      <c r="A235" s="163">
        <v>215</v>
      </c>
      <c r="B235" s="163" t="s">
        <v>2592</v>
      </c>
      <c r="C235" s="136" t="s">
        <v>1149</v>
      </c>
      <c r="D235" s="157" t="s">
        <v>250</v>
      </c>
      <c r="E235" s="158">
        <v>2</v>
      </c>
      <c r="F235" s="141"/>
      <c r="G235" s="152">
        <f t="shared" si="13"/>
        <v>0</v>
      </c>
      <c r="K235" s="173"/>
    </row>
    <row r="236" spans="1:11" ht="31.5" x14ac:dyDescent="0.25">
      <c r="A236" s="163">
        <v>216</v>
      </c>
      <c r="B236" s="163" t="s">
        <v>2592</v>
      </c>
      <c r="C236" s="136" t="s">
        <v>1132</v>
      </c>
      <c r="D236" s="157" t="s">
        <v>250</v>
      </c>
      <c r="E236" s="158">
        <v>5</v>
      </c>
      <c r="F236" s="141"/>
      <c r="G236" s="152">
        <f t="shared" si="13"/>
        <v>0</v>
      </c>
      <c r="K236" s="173"/>
    </row>
    <row r="237" spans="1:11" x14ac:dyDescent="0.25">
      <c r="A237" s="163">
        <v>217</v>
      </c>
      <c r="B237" s="163" t="s">
        <v>2592</v>
      </c>
      <c r="C237" s="136" t="s">
        <v>1133</v>
      </c>
      <c r="D237" s="157" t="s">
        <v>434</v>
      </c>
      <c r="E237" s="158">
        <v>5</v>
      </c>
      <c r="F237" s="141"/>
      <c r="G237" s="152">
        <f t="shared" si="13"/>
        <v>0</v>
      </c>
      <c r="K237" s="173"/>
    </row>
    <row r="238" spans="1:11" s="57" customFormat="1" x14ac:dyDescent="0.25">
      <c r="A238" s="163">
        <v>218</v>
      </c>
      <c r="B238" s="163" t="s">
        <v>2592</v>
      </c>
      <c r="C238" s="136" t="s">
        <v>1099</v>
      </c>
      <c r="D238" s="157" t="s">
        <v>434</v>
      </c>
      <c r="E238" s="158">
        <v>2</v>
      </c>
      <c r="F238" s="141"/>
      <c r="G238" s="152">
        <f t="shared" si="13"/>
        <v>0</v>
      </c>
      <c r="K238" s="173"/>
    </row>
    <row r="239" spans="1:11" x14ac:dyDescent="0.25">
      <c r="A239" s="163">
        <v>219</v>
      </c>
      <c r="B239" s="163" t="s">
        <v>2592</v>
      </c>
      <c r="C239" s="136" t="s">
        <v>1134</v>
      </c>
      <c r="D239" s="157" t="s">
        <v>434</v>
      </c>
      <c r="E239" s="158">
        <v>6</v>
      </c>
      <c r="F239" s="141"/>
      <c r="G239" s="152">
        <f t="shared" si="13"/>
        <v>0</v>
      </c>
      <c r="K239" s="173"/>
    </row>
    <row r="240" spans="1:11" x14ac:dyDescent="0.25">
      <c r="A240" s="163">
        <v>220</v>
      </c>
      <c r="B240" s="163" t="s">
        <v>2592</v>
      </c>
      <c r="C240" s="136" t="s">
        <v>1135</v>
      </c>
      <c r="D240" s="157" t="s">
        <v>434</v>
      </c>
      <c r="E240" s="158">
        <v>5</v>
      </c>
      <c r="F240" s="141"/>
      <c r="G240" s="152">
        <f t="shared" si="13"/>
        <v>0</v>
      </c>
      <c r="K240" s="173"/>
    </row>
    <row r="241" spans="1:11" x14ac:dyDescent="0.25">
      <c r="A241" s="163">
        <v>221</v>
      </c>
      <c r="B241" s="163" t="s">
        <v>2592</v>
      </c>
      <c r="C241" s="136" t="s">
        <v>1094</v>
      </c>
      <c r="D241" s="157" t="s">
        <v>434</v>
      </c>
      <c r="E241" s="158">
        <v>2</v>
      </c>
      <c r="F241" s="141"/>
      <c r="G241" s="152">
        <f t="shared" si="13"/>
        <v>0</v>
      </c>
      <c r="K241" s="173"/>
    </row>
    <row r="242" spans="1:11" x14ac:dyDescent="0.25">
      <c r="A242" s="163">
        <v>222</v>
      </c>
      <c r="B242" s="163" t="s">
        <v>2592</v>
      </c>
      <c r="C242" s="136" t="s">
        <v>1095</v>
      </c>
      <c r="D242" s="157" t="s">
        <v>434</v>
      </c>
      <c r="E242" s="158">
        <v>7</v>
      </c>
      <c r="F242" s="141"/>
      <c r="G242" s="152">
        <f t="shared" si="13"/>
        <v>0</v>
      </c>
      <c r="K242" s="173"/>
    </row>
    <row r="243" spans="1:11" x14ac:dyDescent="0.25">
      <c r="A243" s="163">
        <v>223</v>
      </c>
      <c r="B243" s="163" t="s">
        <v>2592</v>
      </c>
      <c r="C243" s="136" t="s">
        <v>1139</v>
      </c>
      <c r="D243" s="157" t="s">
        <v>39</v>
      </c>
      <c r="E243" s="158">
        <v>3</v>
      </c>
      <c r="F243" s="141"/>
      <c r="G243" s="152">
        <f t="shared" si="13"/>
        <v>0</v>
      </c>
      <c r="K243" s="173"/>
    </row>
    <row r="244" spans="1:11" x14ac:dyDescent="0.25">
      <c r="A244" s="163">
        <v>224</v>
      </c>
      <c r="B244" s="163" t="s">
        <v>2592</v>
      </c>
      <c r="C244" s="136" t="s">
        <v>1172</v>
      </c>
      <c r="D244" s="157" t="s">
        <v>39</v>
      </c>
      <c r="E244" s="158">
        <v>9</v>
      </c>
      <c r="F244" s="141"/>
      <c r="G244" s="152">
        <f t="shared" si="13"/>
        <v>0</v>
      </c>
      <c r="K244" s="173"/>
    </row>
    <row r="245" spans="1:11" x14ac:dyDescent="0.25">
      <c r="A245" s="163">
        <v>225</v>
      </c>
      <c r="B245" s="163" t="s">
        <v>2592</v>
      </c>
      <c r="C245" s="136" t="s">
        <v>1136</v>
      </c>
      <c r="D245" s="157" t="s">
        <v>250</v>
      </c>
      <c r="E245" s="158">
        <v>5</v>
      </c>
      <c r="F245" s="141"/>
      <c r="G245" s="152">
        <f t="shared" si="13"/>
        <v>0</v>
      </c>
      <c r="K245" s="173"/>
    </row>
    <row r="246" spans="1:11" x14ac:dyDescent="0.25">
      <c r="A246" s="163">
        <v>226</v>
      </c>
      <c r="B246" s="163" t="s">
        <v>2592</v>
      </c>
      <c r="C246" s="136" t="s">
        <v>1112</v>
      </c>
      <c r="D246" s="157" t="s">
        <v>434</v>
      </c>
      <c r="E246" s="158">
        <v>2</v>
      </c>
      <c r="F246" s="141"/>
      <c r="G246" s="152">
        <f t="shared" si="13"/>
        <v>0</v>
      </c>
      <c r="K246" s="173"/>
    </row>
    <row r="247" spans="1:11" x14ac:dyDescent="0.25">
      <c r="A247" s="163">
        <v>227</v>
      </c>
      <c r="B247" s="163" t="s">
        <v>2592</v>
      </c>
      <c r="C247" s="136" t="s">
        <v>1137</v>
      </c>
      <c r="D247" s="157" t="s">
        <v>250</v>
      </c>
      <c r="E247" s="158">
        <v>1</v>
      </c>
      <c r="F247" s="141"/>
      <c r="G247" s="152">
        <f t="shared" si="13"/>
        <v>0</v>
      </c>
      <c r="K247" s="173"/>
    </row>
    <row r="248" spans="1:11" ht="31.5" x14ac:dyDescent="0.25">
      <c r="A248" s="163">
        <v>228</v>
      </c>
      <c r="B248" s="163" t="s">
        <v>2592</v>
      </c>
      <c r="C248" s="136" t="s">
        <v>1173</v>
      </c>
      <c r="D248" s="157" t="s">
        <v>250</v>
      </c>
      <c r="E248" s="158">
        <v>20</v>
      </c>
      <c r="F248" s="141"/>
      <c r="G248" s="152">
        <f t="shared" si="13"/>
        <v>0</v>
      </c>
      <c r="K248" s="173"/>
    </row>
    <row r="249" spans="1:11" ht="31.5" x14ac:dyDescent="0.25">
      <c r="A249" s="163">
        <v>229</v>
      </c>
      <c r="B249" s="163" t="s">
        <v>2592</v>
      </c>
      <c r="C249" s="136" t="s">
        <v>1030</v>
      </c>
      <c r="D249" s="157" t="s">
        <v>250</v>
      </c>
      <c r="E249" s="158">
        <v>9</v>
      </c>
      <c r="F249" s="141"/>
      <c r="G249" s="152">
        <f t="shared" si="13"/>
        <v>0</v>
      </c>
      <c r="K249" s="173"/>
    </row>
    <row r="250" spans="1:11" ht="31.5" x14ac:dyDescent="0.25">
      <c r="A250" s="163">
        <v>230</v>
      </c>
      <c r="B250" s="163" t="s">
        <v>2592</v>
      </c>
      <c r="C250" s="136" t="s">
        <v>1175</v>
      </c>
      <c r="D250" s="157" t="s">
        <v>250</v>
      </c>
      <c r="E250" s="158">
        <v>28</v>
      </c>
      <c r="F250" s="141"/>
      <c r="G250" s="152">
        <f t="shared" si="13"/>
        <v>0</v>
      </c>
      <c r="K250" s="173"/>
    </row>
    <row r="251" spans="1:11" x14ac:dyDescent="0.25">
      <c r="A251" s="163">
        <v>231</v>
      </c>
      <c r="B251" s="163" t="s">
        <v>2592</v>
      </c>
      <c r="C251" s="136" t="s">
        <v>1142</v>
      </c>
      <c r="D251" s="157" t="s">
        <v>250</v>
      </c>
      <c r="E251" s="158">
        <v>1</v>
      </c>
      <c r="F251" s="141"/>
      <c r="G251" s="152">
        <f t="shared" si="13"/>
        <v>0</v>
      </c>
      <c r="K251" s="173"/>
    </row>
    <row r="252" spans="1:11" x14ac:dyDescent="0.25">
      <c r="A252" s="163">
        <v>232</v>
      </c>
      <c r="B252" s="163" t="s">
        <v>2592</v>
      </c>
      <c r="C252" s="136" t="s">
        <v>1178</v>
      </c>
      <c r="D252" s="157" t="s">
        <v>250</v>
      </c>
      <c r="E252" s="158">
        <v>4</v>
      </c>
      <c r="F252" s="141"/>
      <c r="G252" s="152">
        <f t="shared" si="13"/>
        <v>0</v>
      </c>
      <c r="K252" s="173"/>
    </row>
    <row r="253" spans="1:11" x14ac:dyDescent="0.25">
      <c r="A253" s="163">
        <v>233</v>
      </c>
      <c r="B253" s="163" t="s">
        <v>2592</v>
      </c>
      <c r="C253" s="136" t="s">
        <v>1144</v>
      </c>
      <c r="D253" s="157" t="s">
        <v>250</v>
      </c>
      <c r="E253" s="158">
        <v>5</v>
      </c>
      <c r="F253" s="141"/>
      <c r="G253" s="152">
        <f t="shared" si="13"/>
        <v>0</v>
      </c>
      <c r="K253" s="173"/>
    </row>
    <row r="254" spans="1:11" x14ac:dyDescent="0.25">
      <c r="A254" s="163">
        <v>234</v>
      </c>
      <c r="B254" s="163" t="s">
        <v>2592</v>
      </c>
      <c r="C254" s="136" t="s">
        <v>1196</v>
      </c>
      <c r="D254" s="157" t="s">
        <v>250</v>
      </c>
      <c r="E254" s="158">
        <v>2</v>
      </c>
      <c r="F254" s="141"/>
      <c r="G254" s="152">
        <f t="shared" si="13"/>
        <v>0</v>
      </c>
      <c r="K254" s="173"/>
    </row>
    <row r="255" spans="1:11" x14ac:dyDescent="0.25">
      <c r="A255" s="163">
        <v>235</v>
      </c>
      <c r="B255" s="163" t="s">
        <v>2592</v>
      </c>
      <c r="C255" s="136" t="s">
        <v>1197</v>
      </c>
      <c r="D255" s="157" t="s">
        <v>250</v>
      </c>
      <c r="E255" s="158">
        <v>5</v>
      </c>
      <c r="F255" s="141"/>
      <c r="G255" s="152">
        <f t="shared" si="13"/>
        <v>0</v>
      </c>
      <c r="H255" s="51"/>
      <c r="K255" s="173"/>
    </row>
    <row r="256" spans="1:11" x14ac:dyDescent="0.25">
      <c r="A256" s="163">
        <v>236</v>
      </c>
      <c r="B256" s="163" t="s">
        <v>2592</v>
      </c>
      <c r="C256" s="136" t="s">
        <v>1042</v>
      </c>
      <c r="D256" s="157" t="s">
        <v>250</v>
      </c>
      <c r="E256" s="158">
        <v>7</v>
      </c>
      <c r="F256" s="141"/>
      <c r="G256" s="152">
        <f t="shared" si="13"/>
        <v>0</v>
      </c>
      <c r="K256" s="173"/>
    </row>
    <row r="257" spans="1:11" x14ac:dyDescent="0.25">
      <c r="A257" s="163">
        <v>237</v>
      </c>
      <c r="B257" s="163" t="s">
        <v>2592</v>
      </c>
      <c r="C257" s="136" t="s">
        <v>1044</v>
      </c>
      <c r="D257" s="157" t="s">
        <v>250</v>
      </c>
      <c r="E257" s="158">
        <v>2</v>
      </c>
      <c r="F257" s="141"/>
      <c r="G257" s="152">
        <f t="shared" si="13"/>
        <v>0</v>
      </c>
      <c r="K257" s="173"/>
    </row>
    <row r="258" spans="1:11" x14ac:dyDescent="0.25">
      <c r="A258" s="163">
        <v>238</v>
      </c>
      <c r="B258" s="163" t="s">
        <v>2592</v>
      </c>
      <c r="C258" s="136" t="s">
        <v>1045</v>
      </c>
      <c r="D258" s="157" t="s">
        <v>250</v>
      </c>
      <c r="E258" s="158">
        <v>1</v>
      </c>
      <c r="F258" s="141"/>
      <c r="G258" s="152">
        <f t="shared" si="13"/>
        <v>0</v>
      </c>
      <c r="K258" s="173"/>
    </row>
    <row r="259" spans="1:11" x14ac:dyDescent="0.25">
      <c r="A259" s="163">
        <v>239</v>
      </c>
      <c r="B259" s="163" t="s">
        <v>2592</v>
      </c>
      <c r="C259" s="136" t="s">
        <v>1198</v>
      </c>
      <c r="D259" s="157" t="s">
        <v>250</v>
      </c>
      <c r="E259" s="158">
        <v>1</v>
      </c>
      <c r="F259" s="141"/>
      <c r="G259" s="152">
        <f t="shared" si="13"/>
        <v>0</v>
      </c>
      <c r="K259" s="173"/>
    </row>
    <row r="260" spans="1:11" x14ac:dyDescent="0.25">
      <c r="A260" s="163">
        <v>240</v>
      </c>
      <c r="B260" s="163" t="s">
        <v>2592</v>
      </c>
      <c r="C260" s="136" t="s">
        <v>1184</v>
      </c>
      <c r="D260" s="157" t="s">
        <v>250</v>
      </c>
      <c r="E260" s="158">
        <v>2</v>
      </c>
      <c r="F260" s="141"/>
      <c r="G260" s="152">
        <f t="shared" si="13"/>
        <v>0</v>
      </c>
      <c r="K260" s="173"/>
    </row>
    <row r="261" spans="1:11" x14ac:dyDescent="0.25">
      <c r="A261" s="163">
        <v>241</v>
      </c>
      <c r="B261" s="163" t="s">
        <v>2592</v>
      </c>
      <c r="C261" s="136" t="s">
        <v>1186</v>
      </c>
      <c r="D261" s="157" t="s">
        <v>250</v>
      </c>
      <c r="E261" s="158">
        <v>7</v>
      </c>
      <c r="F261" s="141"/>
      <c r="G261" s="152">
        <f t="shared" si="13"/>
        <v>0</v>
      </c>
      <c r="K261" s="173"/>
    </row>
    <row r="262" spans="1:11" x14ac:dyDescent="0.25">
      <c r="A262" s="163">
        <v>242</v>
      </c>
      <c r="B262" s="163" t="s">
        <v>2592</v>
      </c>
      <c r="C262" s="136" t="s">
        <v>1047</v>
      </c>
      <c r="D262" s="157" t="s">
        <v>1048</v>
      </c>
      <c r="E262" s="158">
        <v>33</v>
      </c>
      <c r="F262" s="141"/>
      <c r="G262" s="152">
        <f t="shared" si="13"/>
        <v>0</v>
      </c>
      <c r="K262" s="173"/>
    </row>
    <row r="263" spans="1:11" x14ac:dyDescent="0.25">
      <c r="A263" s="163">
        <v>243</v>
      </c>
      <c r="B263" s="163" t="s">
        <v>2592</v>
      </c>
      <c r="C263" s="136" t="s">
        <v>1145</v>
      </c>
      <c r="D263" s="157" t="s">
        <v>39</v>
      </c>
      <c r="E263" s="158">
        <v>20.2</v>
      </c>
      <c r="F263" s="141"/>
      <c r="G263" s="152">
        <f t="shared" si="13"/>
        <v>0</v>
      </c>
    </row>
    <row r="264" spans="1:11" x14ac:dyDescent="0.25">
      <c r="A264" s="163">
        <v>244</v>
      </c>
      <c r="B264" s="163" t="s">
        <v>2592</v>
      </c>
      <c r="C264" s="136" t="s">
        <v>1150</v>
      </c>
      <c r="D264" s="157" t="s">
        <v>39</v>
      </c>
      <c r="E264" s="158">
        <v>13.5</v>
      </c>
      <c r="F264" s="141"/>
      <c r="G264" s="152">
        <f t="shared" si="13"/>
        <v>0</v>
      </c>
    </row>
    <row r="265" spans="1:11" x14ac:dyDescent="0.25">
      <c r="A265" s="163">
        <v>245</v>
      </c>
      <c r="B265" s="163" t="s">
        <v>2592</v>
      </c>
      <c r="C265" s="136" t="s">
        <v>1146</v>
      </c>
      <c r="D265" s="157" t="s">
        <v>39</v>
      </c>
      <c r="E265" s="158">
        <v>145.5</v>
      </c>
      <c r="F265" s="141"/>
      <c r="G265" s="152">
        <f t="shared" si="13"/>
        <v>0</v>
      </c>
    </row>
    <row r="266" spans="1:11" ht="31.5" x14ac:dyDescent="0.25">
      <c r="A266" s="163">
        <v>246</v>
      </c>
      <c r="B266" s="163" t="s">
        <v>2592</v>
      </c>
      <c r="C266" s="136" t="s">
        <v>1121</v>
      </c>
      <c r="D266" s="157" t="s">
        <v>39</v>
      </c>
      <c r="E266" s="158">
        <v>179.2</v>
      </c>
      <c r="F266" s="141"/>
      <c r="G266" s="152">
        <f t="shared" si="13"/>
        <v>0</v>
      </c>
      <c r="K266" s="173"/>
    </row>
    <row r="267" spans="1:11" x14ac:dyDescent="0.25">
      <c r="A267" s="137"/>
      <c r="B267" s="137"/>
      <c r="C267" s="138" t="s">
        <v>1199</v>
      </c>
      <c r="D267" s="153" t="s">
        <v>397</v>
      </c>
      <c r="E267" s="139" t="s">
        <v>397</v>
      </c>
      <c r="F267" s="140" t="s">
        <v>397</v>
      </c>
      <c r="G267" s="154">
        <f>SUM(G231:G266)</f>
        <v>0</v>
      </c>
    </row>
    <row r="268" spans="1:11" s="57" customFormat="1" x14ac:dyDescent="0.25">
      <c r="A268" s="113" t="s">
        <v>672</v>
      </c>
      <c r="B268" s="113"/>
      <c r="C268" s="114" t="s">
        <v>1200</v>
      </c>
      <c r="D268" s="134" t="s">
        <v>397</v>
      </c>
      <c r="E268" s="135" t="s">
        <v>397</v>
      </c>
      <c r="F268" s="116" t="s">
        <v>397</v>
      </c>
      <c r="G268" s="134" t="s">
        <v>397</v>
      </c>
    </row>
    <row r="269" spans="1:11" ht="63" x14ac:dyDescent="0.25">
      <c r="A269" s="163">
        <v>247</v>
      </c>
      <c r="B269" s="163" t="s">
        <v>2592</v>
      </c>
      <c r="C269" s="136" t="s">
        <v>1156</v>
      </c>
      <c r="D269" s="157" t="s">
        <v>250</v>
      </c>
      <c r="E269" s="158">
        <v>5</v>
      </c>
      <c r="F269" s="141"/>
      <c r="G269" s="152">
        <f t="shared" ref="G269" si="14">ROUND(E269*F269,2)</f>
        <v>0</v>
      </c>
      <c r="K269" s="173"/>
    </row>
    <row r="270" spans="1:11" ht="63" x14ac:dyDescent="0.25">
      <c r="A270" s="163">
        <v>248</v>
      </c>
      <c r="B270" s="163" t="s">
        <v>2592</v>
      </c>
      <c r="C270" s="136" t="s">
        <v>1160</v>
      </c>
      <c r="D270" s="157" t="s">
        <v>250</v>
      </c>
      <c r="E270" s="158">
        <v>4</v>
      </c>
      <c r="F270" s="141"/>
      <c r="G270" s="152">
        <f t="shared" ref="G270:G287" si="15">ROUND(E270*F270,2)</f>
        <v>0</v>
      </c>
      <c r="K270" s="173"/>
    </row>
    <row r="271" spans="1:11" ht="63" x14ac:dyDescent="0.25">
      <c r="A271" s="163">
        <v>249</v>
      </c>
      <c r="B271" s="163" t="s">
        <v>2592</v>
      </c>
      <c r="C271" s="136" t="s">
        <v>1201</v>
      </c>
      <c r="D271" s="157" t="s">
        <v>250</v>
      </c>
      <c r="E271" s="158">
        <v>4</v>
      </c>
      <c r="F271" s="141"/>
      <c r="G271" s="152">
        <f t="shared" si="15"/>
        <v>0</v>
      </c>
      <c r="K271" s="173"/>
    </row>
    <row r="272" spans="1:11" x14ac:dyDescent="0.25">
      <c r="A272" s="163">
        <v>250</v>
      </c>
      <c r="B272" s="163" t="s">
        <v>2592</v>
      </c>
      <c r="C272" s="136" t="s">
        <v>1202</v>
      </c>
      <c r="D272" s="157" t="s">
        <v>1087</v>
      </c>
      <c r="E272" s="158">
        <v>1</v>
      </c>
      <c r="F272" s="141"/>
      <c r="G272" s="152">
        <f t="shared" si="15"/>
        <v>0</v>
      </c>
      <c r="K272" s="173"/>
    </row>
    <row r="273" spans="1:11" x14ac:dyDescent="0.25">
      <c r="A273" s="163">
        <v>251</v>
      </c>
      <c r="B273" s="163" t="s">
        <v>2592</v>
      </c>
      <c r="C273" s="136" t="s">
        <v>1203</v>
      </c>
      <c r="D273" s="157" t="s">
        <v>1087</v>
      </c>
      <c r="E273" s="158">
        <v>2</v>
      </c>
      <c r="F273" s="141"/>
      <c r="G273" s="152">
        <f t="shared" si="15"/>
        <v>0</v>
      </c>
      <c r="K273" s="173"/>
    </row>
    <row r="274" spans="1:11" ht="31.5" x14ac:dyDescent="0.25">
      <c r="A274" s="163">
        <v>252</v>
      </c>
      <c r="B274" s="163" t="s">
        <v>2592</v>
      </c>
      <c r="C274" s="136" t="s">
        <v>1167</v>
      </c>
      <c r="D274" s="157" t="s">
        <v>250</v>
      </c>
      <c r="E274" s="158">
        <v>5</v>
      </c>
      <c r="F274" s="141"/>
      <c r="G274" s="152">
        <f t="shared" si="15"/>
        <v>0</v>
      </c>
      <c r="K274" s="173"/>
    </row>
    <row r="275" spans="1:11" x14ac:dyDescent="0.25">
      <c r="A275" s="163">
        <v>253</v>
      </c>
      <c r="B275" s="163" t="s">
        <v>2592</v>
      </c>
      <c r="C275" s="136" t="s">
        <v>1168</v>
      </c>
      <c r="D275" s="157" t="s">
        <v>434</v>
      </c>
      <c r="E275" s="158">
        <v>8</v>
      </c>
      <c r="F275" s="141"/>
      <c r="G275" s="152">
        <f t="shared" si="15"/>
        <v>0</v>
      </c>
      <c r="K275" s="173"/>
    </row>
    <row r="276" spans="1:11" x14ac:dyDescent="0.25">
      <c r="A276" s="163">
        <v>254</v>
      </c>
      <c r="B276" s="163" t="s">
        <v>2592</v>
      </c>
      <c r="C276" s="136" t="s">
        <v>1097</v>
      </c>
      <c r="D276" s="157" t="s">
        <v>434</v>
      </c>
      <c r="E276" s="158">
        <v>3</v>
      </c>
      <c r="F276" s="141"/>
      <c r="G276" s="152">
        <f t="shared" si="15"/>
        <v>0</v>
      </c>
      <c r="K276" s="173"/>
    </row>
    <row r="277" spans="1:11" x14ac:dyDescent="0.25">
      <c r="A277" s="163">
        <v>255</v>
      </c>
      <c r="B277" s="163" t="s">
        <v>2592</v>
      </c>
      <c r="C277" s="136" t="s">
        <v>1170</v>
      </c>
      <c r="D277" s="157" t="s">
        <v>434</v>
      </c>
      <c r="E277" s="158">
        <v>8</v>
      </c>
      <c r="F277" s="141"/>
      <c r="G277" s="152">
        <f t="shared" si="15"/>
        <v>0</v>
      </c>
      <c r="K277" s="173"/>
    </row>
    <row r="278" spans="1:11" x14ac:dyDescent="0.25">
      <c r="A278" s="163">
        <v>256</v>
      </c>
      <c r="B278" s="163" t="s">
        <v>2592</v>
      </c>
      <c r="C278" s="136" t="s">
        <v>1171</v>
      </c>
      <c r="D278" s="157" t="s">
        <v>250</v>
      </c>
      <c r="E278" s="158">
        <v>4</v>
      </c>
      <c r="F278" s="141"/>
      <c r="G278" s="152">
        <f t="shared" si="15"/>
        <v>0</v>
      </c>
      <c r="K278" s="173"/>
    </row>
    <row r="279" spans="1:11" x14ac:dyDescent="0.25">
      <c r="A279" s="163">
        <v>257</v>
      </c>
      <c r="B279" s="163" t="s">
        <v>2592</v>
      </c>
      <c r="C279" s="136" t="s">
        <v>1172</v>
      </c>
      <c r="D279" s="157" t="s">
        <v>39</v>
      </c>
      <c r="E279" s="158">
        <v>9</v>
      </c>
      <c r="F279" s="141"/>
      <c r="G279" s="152">
        <f t="shared" si="15"/>
        <v>0</v>
      </c>
      <c r="K279" s="173"/>
    </row>
    <row r="280" spans="1:11" ht="31.5" x14ac:dyDescent="0.25">
      <c r="A280" s="163">
        <v>258</v>
      </c>
      <c r="B280" s="163" t="s">
        <v>2592</v>
      </c>
      <c r="C280" s="136" t="s">
        <v>1176</v>
      </c>
      <c r="D280" s="157" t="s">
        <v>250</v>
      </c>
      <c r="E280" s="158">
        <v>3</v>
      </c>
      <c r="F280" s="141"/>
      <c r="G280" s="152">
        <f t="shared" si="15"/>
        <v>0</v>
      </c>
      <c r="K280" s="173"/>
    </row>
    <row r="281" spans="1:11" ht="31.5" x14ac:dyDescent="0.25">
      <c r="A281" s="163">
        <v>259</v>
      </c>
      <c r="B281" s="163" t="s">
        <v>2592</v>
      </c>
      <c r="C281" s="136" t="s">
        <v>1035</v>
      </c>
      <c r="D281" s="157" t="s">
        <v>250</v>
      </c>
      <c r="E281" s="158">
        <v>17</v>
      </c>
      <c r="F281" s="141"/>
      <c r="G281" s="152">
        <f t="shared" si="15"/>
        <v>0</v>
      </c>
      <c r="K281" s="173"/>
    </row>
    <row r="282" spans="1:11" x14ac:dyDescent="0.25">
      <c r="A282" s="163">
        <v>260</v>
      </c>
      <c r="B282" s="163" t="s">
        <v>2592</v>
      </c>
      <c r="C282" s="136" t="s">
        <v>1062</v>
      </c>
      <c r="D282" s="157" t="s">
        <v>250</v>
      </c>
      <c r="E282" s="158">
        <v>2</v>
      </c>
      <c r="F282" s="141"/>
      <c r="G282" s="152">
        <f t="shared" si="15"/>
        <v>0</v>
      </c>
      <c r="K282" s="173"/>
    </row>
    <row r="283" spans="1:11" x14ac:dyDescent="0.25">
      <c r="A283" s="163">
        <v>261</v>
      </c>
      <c r="B283" s="163" t="s">
        <v>2592</v>
      </c>
      <c r="C283" s="136" t="s">
        <v>1064</v>
      </c>
      <c r="D283" s="157" t="s">
        <v>250</v>
      </c>
      <c r="E283" s="158">
        <v>4</v>
      </c>
      <c r="F283" s="141"/>
      <c r="G283" s="152">
        <f t="shared" si="15"/>
        <v>0</v>
      </c>
      <c r="K283" s="173"/>
    </row>
    <row r="284" spans="1:11" x14ac:dyDescent="0.25">
      <c r="A284" s="163">
        <v>262</v>
      </c>
      <c r="B284" s="163" t="s">
        <v>2592</v>
      </c>
      <c r="C284" s="136" t="s">
        <v>1190</v>
      </c>
      <c r="D284" s="157" t="s">
        <v>250</v>
      </c>
      <c r="E284" s="158">
        <v>2</v>
      </c>
      <c r="F284" s="141"/>
      <c r="G284" s="152">
        <f t="shared" si="15"/>
        <v>0</v>
      </c>
      <c r="K284" s="173"/>
    </row>
    <row r="285" spans="1:11" x14ac:dyDescent="0.25">
      <c r="A285" s="163">
        <v>263</v>
      </c>
      <c r="B285" s="163" t="s">
        <v>2592</v>
      </c>
      <c r="C285" s="136" t="s">
        <v>1066</v>
      </c>
      <c r="D285" s="157" t="s">
        <v>1048</v>
      </c>
      <c r="E285" s="158">
        <v>18</v>
      </c>
      <c r="F285" s="141"/>
      <c r="G285" s="152">
        <f t="shared" si="15"/>
        <v>0</v>
      </c>
      <c r="K285" s="173"/>
    </row>
    <row r="286" spans="1:11" x14ac:dyDescent="0.25">
      <c r="A286" s="163">
        <v>264</v>
      </c>
      <c r="B286" s="163" t="s">
        <v>2592</v>
      </c>
      <c r="C286" s="136" t="s">
        <v>1192</v>
      </c>
      <c r="D286" s="157" t="s">
        <v>39</v>
      </c>
      <c r="E286" s="158">
        <v>80</v>
      </c>
      <c r="F286" s="141"/>
      <c r="G286" s="152">
        <f t="shared" si="15"/>
        <v>0</v>
      </c>
    </row>
    <row r="287" spans="1:11" ht="31.5" x14ac:dyDescent="0.25">
      <c r="A287" s="163">
        <v>265</v>
      </c>
      <c r="B287" s="163" t="s">
        <v>2592</v>
      </c>
      <c r="C287" s="136" t="s">
        <v>1121</v>
      </c>
      <c r="D287" s="157" t="s">
        <v>39</v>
      </c>
      <c r="E287" s="158">
        <v>80</v>
      </c>
      <c r="F287" s="141"/>
      <c r="G287" s="152">
        <f t="shared" si="15"/>
        <v>0</v>
      </c>
      <c r="K287" s="173"/>
    </row>
    <row r="288" spans="1:11" x14ac:dyDescent="0.25">
      <c r="A288" s="137"/>
      <c r="B288" s="137"/>
      <c r="C288" s="138" t="s">
        <v>1204</v>
      </c>
      <c r="D288" s="153" t="s">
        <v>397</v>
      </c>
      <c r="E288" s="139" t="s">
        <v>397</v>
      </c>
      <c r="F288" s="140" t="s">
        <v>397</v>
      </c>
      <c r="G288" s="154">
        <f>SUM(G269:G287)</f>
        <v>0</v>
      </c>
    </row>
    <row r="289" spans="1:11" x14ac:dyDescent="0.25">
      <c r="A289" s="144"/>
      <c r="B289" s="144"/>
      <c r="C289" s="145" t="s">
        <v>1205</v>
      </c>
      <c r="D289" s="146" t="s">
        <v>397</v>
      </c>
      <c r="E289" s="159" t="s">
        <v>397</v>
      </c>
      <c r="F289" s="146" t="s">
        <v>397</v>
      </c>
      <c r="G289" s="165">
        <f>G288+G267+G229+G157+G145</f>
        <v>0</v>
      </c>
      <c r="H289" s="147"/>
      <c r="I289" s="148"/>
    </row>
    <row r="290" spans="1:11" s="57" customFormat="1" x14ac:dyDescent="0.25">
      <c r="A290" s="164" t="s">
        <v>553</v>
      </c>
      <c r="B290" s="164"/>
      <c r="C290" s="149" t="s">
        <v>1206</v>
      </c>
      <c r="D290" s="160" t="s">
        <v>397</v>
      </c>
      <c r="E290" s="161" t="s">
        <v>397</v>
      </c>
      <c r="F290" s="116" t="s">
        <v>397</v>
      </c>
      <c r="G290" s="166" t="s">
        <v>397</v>
      </c>
    </row>
    <row r="291" spans="1:11" x14ac:dyDescent="0.25">
      <c r="A291" s="163">
        <v>266</v>
      </c>
      <c r="B291" s="163" t="s">
        <v>2592</v>
      </c>
      <c r="C291" s="136" t="s">
        <v>1207</v>
      </c>
      <c r="D291" s="157" t="s">
        <v>17</v>
      </c>
      <c r="E291" s="158">
        <v>0.51</v>
      </c>
      <c r="F291" s="141"/>
      <c r="G291" s="152">
        <f t="shared" ref="G291" si="16">ROUND(E291*F291,2)</f>
        <v>0</v>
      </c>
      <c r="K291" s="173"/>
    </row>
    <row r="292" spans="1:11" x14ac:dyDescent="0.25">
      <c r="A292" s="163">
        <v>267</v>
      </c>
      <c r="B292" s="163" t="s">
        <v>2592</v>
      </c>
      <c r="C292" s="136" t="s">
        <v>1208</v>
      </c>
      <c r="D292" s="157" t="s">
        <v>17</v>
      </c>
      <c r="E292" s="158">
        <v>0.91</v>
      </c>
      <c r="F292" s="141"/>
      <c r="G292" s="152">
        <f t="shared" ref="G292:G294" si="17">ROUND(E292*F292,2)</f>
        <v>0</v>
      </c>
      <c r="K292" s="173"/>
    </row>
    <row r="293" spans="1:11" x14ac:dyDescent="0.25">
      <c r="A293" s="163">
        <v>268</v>
      </c>
      <c r="B293" s="163" t="s">
        <v>2592</v>
      </c>
      <c r="C293" s="136" t="s">
        <v>1209</v>
      </c>
      <c r="D293" s="157" t="s">
        <v>17</v>
      </c>
      <c r="E293" s="158">
        <v>0.67</v>
      </c>
      <c r="F293" s="141"/>
      <c r="G293" s="152">
        <f t="shared" si="17"/>
        <v>0</v>
      </c>
      <c r="K293" s="173"/>
    </row>
    <row r="294" spans="1:11" x14ac:dyDescent="0.25">
      <c r="A294" s="163">
        <v>269</v>
      </c>
      <c r="B294" s="163" t="s">
        <v>2592</v>
      </c>
      <c r="C294" s="136" t="s">
        <v>1210</v>
      </c>
      <c r="D294" s="157" t="s">
        <v>39</v>
      </c>
      <c r="E294" s="158">
        <v>2090.6</v>
      </c>
      <c r="F294" s="141"/>
      <c r="G294" s="152">
        <f t="shared" si="17"/>
        <v>0</v>
      </c>
      <c r="K294" s="173"/>
    </row>
    <row r="295" spans="1:11" x14ac:dyDescent="0.25">
      <c r="A295" s="144"/>
      <c r="B295" s="144"/>
      <c r="C295" s="145" t="s">
        <v>1211</v>
      </c>
      <c r="D295" s="146" t="s">
        <v>397</v>
      </c>
      <c r="E295" s="159" t="s">
        <v>397</v>
      </c>
      <c r="F295" s="146" t="s">
        <v>397</v>
      </c>
      <c r="G295" s="165">
        <f>SUM(G291:G294)</f>
        <v>0</v>
      </c>
      <c r="H295" s="147"/>
      <c r="I295" s="148"/>
    </row>
    <row r="296" spans="1:11" s="57" customFormat="1" x14ac:dyDescent="0.25">
      <c r="A296" s="164" t="s">
        <v>554</v>
      </c>
      <c r="B296" s="164"/>
      <c r="C296" s="149" t="s">
        <v>1212</v>
      </c>
      <c r="D296" s="160" t="s">
        <v>397</v>
      </c>
      <c r="E296" s="161" t="s">
        <v>397</v>
      </c>
      <c r="F296" s="116" t="s">
        <v>397</v>
      </c>
      <c r="G296" s="166" t="s">
        <v>397</v>
      </c>
    </row>
    <row r="297" spans="1:11" x14ac:dyDescent="0.25">
      <c r="A297" s="163">
        <v>270</v>
      </c>
      <c r="B297" s="163" t="s">
        <v>2592</v>
      </c>
      <c r="C297" s="136" t="s">
        <v>1213</v>
      </c>
      <c r="D297" s="157" t="s">
        <v>29</v>
      </c>
      <c r="E297" s="158">
        <v>13</v>
      </c>
      <c r="F297" s="141"/>
      <c r="G297" s="152">
        <f t="shared" ref="G297" si="18">ROUND(E297*F297,2)</f>
        <v>0</v>
      </c>
      <c r="K297" s="173"/>
    </row>
    <row r="298" spans="1:11" x14ac:dyDescent="0.25">
      <c r="A298" s="163">
        <v>271</v>
      </c>
      <c r="B298" s="163" t="s">
        <v>2592</v>
      </c>
      <c r="C298" s="136" t="s">
        <v>1214</v>
      </c>
      <c r="D298" s="157" t="s">
        <v>29</v>
      </c>
      <c r="E298" s="158">
        <v>13</v>
      </c>
      <c r="F298" s="141"/>
      <c r="G298" s="152">
        <f t="shared" ref="G298:G300" si="19">ROUND(E298*F298,2)</f>
        <v>0</v>
      </c>
      <c r="K298" s="173"/>
    </row>
    <row r="299" spans="1:11" x14ac:dyDescent="0.25">
      <c r="A299" s="163">
        <v>272</v>
      </c>
      <c r="B299" s="163" t="s">
        <v>2592</v>
      </c>
      <c r="C299" s="136" t="s">
        <v>1215</v>
      </c>
      <c r="D299" s="157" t="s">
        <v>29</v>
      </c>
      <c r="E299" s="158">
        <v>211</v>
      </c>
      <c r="F299" s="141"/>
      <c r="G299" s="152">
        <f t="shared" si="19"/>
        <v>0</v>
      </c>
      <c r="K299" s="173"/>
    </row>
    <row r="300" spans="1:11" x14ac:dyDescent="0.25">
      <c r="A300" s="163">
        <v>273</v>
      </c>
      <c r="B300" s="163" t="s">
        <v>2592</v>
      </c>
      <c r="C300" s="136" t="s">
        <v>1216</v>
      </c>
      <c r="D300" s="157" t="s">
        <v>29</v>
      </c>
      <c r="E300" s="158">
        <v>211</v>
      </c>
      <c r="F300" s="141"/>
      <c r="G300" s="152">
        <f t="shared" si="19"/>
        <v>0</v>
      </c>
      <c r="K300" s="173"/>
    </row>
    <row r="301" spans="1:11" x14ac:dyDescent="0.25">
      <c r="A301" s="144"/>
      <c r="B301" s="144"/>
      <c r="C301" s="145" t="s">
        <v>1217</v>
      </c>
      <c r="D301" s="146" t="s">
        <v>397</v>
      </c>
      <c r="E301" s="159" t="s">
        <v>397</v>
      </c>
      <c r="F301" s="146" t="s">
        <v>397</v>
      </c>
      <c r="G301" s="165">
        <f>SUM(G297:G300)</f>
        <v>0</v>
      </c>
      <c r="H301" s="147"/>
      <c r="I301" s="148"/>
    </row>
    <row r="302" spans="1:11" x14ac:dyDescent="0.25">
      <c r="A302" s="164" t="s">
        <v>556</v>
      </c>
      <c r="B302" s="164"/>
      <c r="C302" s="149" t="s">
        <v>1218</v>
      </c>
      <c r="D302" s="160" t="s">
        <v>397</v>
      </c>
      <c r="E302" s="161" t="s">
        <v>397</v>
      </c>
      <c r="F302" s="109" t="s">
        <v>397</v>
      </c>
      <c r="G302" s="155" t="s">
        <v>397</v>
      </c>
    </row>
    <row r="303" spans="1:11" x14ac:dyDescent="0.25">
      <c r="A303" s="164" t="s">
        <v>1219</v>
      </c>
      <c r="B303" s="164"/>
      <c r="C303" s="149" t="s">
        <v>1220</v>
      </c>
      <c r="D303" s="160" t="s">
        <v>397</v>
      </c>
      <c r="E303" s="161" t="s">
        <v>397</v>
      </c>
      <c r="F303" s="109" t="s">
        <v>397</v>
      </c>
      <c r="G303" s="155" t="s">
        <v>397</v>
      </c>
    </row>
    <row r="304" spans="1:11" ht="63" x14ac:dyDescent="0.25">
      <c r="A304" s="163">
        <v>274</v>
      </c>
      <c r="B304" s="163" t="s">
        <v>2593</v>
      </c>
      <c r="C304" s="136" t="s">
        <v>2842</v>
      </c>
      <c r="D304" s="157" t="s">
        <v>41</v>
      </c>
      <c r="E304" s="158">
        <v>3132.38</v>
      </c>
      <c r="F304" s="141"/>
      <c r="G304" s="152">
        <f t="shared" ref="G304" si="20">ROUND(E304*F304,2)</f>
        <v>0</v>
      </c>
      <c r="K304" s="173"/>
    </row>
    <row r="305" spans="1:11" ht="78.75" x14ac:dyDescent="0.25">
      <c r="A305" s="163">
        <v>275</v>
      </c>
      <c r="B305" s="163" t="s">
        <v>2593</v>
      </c>
      <c r="C305" s="136" t="s">
        <v>2684</v>
      </c>
      <c r="D305" s="157" t="s">
        <v>41</v>
      </c>
      <c r="E305" s="158">
        <v>775.1</v>
      </c>
      <c r="F305" s="141"/>
      <c r="G305" s="152">
        <f t="shared" ref="G305:G307" si="21">ROUND(E305*F305,2)</f>
        <v>0</v>
      </c>
      <c r="K305" s="173"/>
    </row>
    <row r="306" spans="1:11" ht="47.25" x14ac:dyDescent="0.25">
      <c r="A306" s="163">
        <v>276</v>
      </c>
      <c r="B306" s="163" t="s">
        <v>2593</v>
      </c>
      <c r="C306" s="136" t="s">
        <v>1019</v>
      </c>
      <c r="D306" s="157" t="s">
        <v>41</v>
      </c>
      <c r="E306" s="158">
        <v>3925.48</v>
      </c>
      <c r="F306" s="141"/>
      <c r="G306" s="152">
        <f t="shared" si="21"/>
        <v>0</v>
      </c>
    </row>
    <row r="307" spans="1:11" x14ac:dyDescent="0.25">
      <c r="A307" s="163">
        <v>277</v>
      </c>
      <c r="B307" s="163" t="s">
        <v>2593</v>
      </c>
      <c r="C307" s="136" t="s">
        <v>1020</v>
      </c>
      <c r="D307" s="157" t="s">
        <v>41</v>
      </c>
      <c r="E307" s="158">
        <v>3925.48</v>
      </c>
      <c r="F307" s="141"/>
      <c r="G307" s="152">
        <f t="shared" si="21"/>
        <v>0</v>
      </c>
    </row>
    <row r="308" spans="1:11" x14ac:dyDescent="0.25">
      <c r="A308" s="137"/>
      <c r="B308" s="137"/>
      <c r="C308" s="138" t="s">
        <v>1221</v>
      </c>
      <c r="D308" s="153" t="s">
        <v>397</v>
      </c>
      <c r="E308" s="139" t="s">
        <v>397</v>
      </c>
      <c r="F308" s="140" t="s">
        <v>397</v>
      </c>
      <c r="G308" s="154">
        <f>SUM(G304:G307)</f>
        <v>0</v>
      </c>
    </row>
    <row r="309" spans="1:11" x14ac:dyDescent="0.25">
      <c r="A309" s="164" t="s">
        <v>1222</v>
      </c>
      <c r="B309" s="164"/>
      <c r="C309" s="149" t="s">
        <v>1223</v>
      </c>
      <c r="D309" s="160" t="s">
        <v>397</v>
      </c>
      <c r="E309" s="161" t="s">
        <v>397</v>
      </c>
      <c r="F309" s="109" t="s">
        <v>397</v>
      </c>
      <c r="G309" s="155" t="s">
        <v>397</v>
      </c>
    </row>
    <row r="310" spans="1:11" x14ac:dyDescent="0.25">
      <c r="A310" s="163">
        <v>278</v>
      </c>
      <c r="B310" s="163" t="s">
        <v>2594</v>
      </c>
      <c r="C310" s="136" t="s">
        <v>1224</v>
      </c>
      <c r="D310" s="157" t="s">
        <v>39</v>
      </c>
      <c r="E310" s="158">
        <v>2710.75</v>
      </c>
      <c r="F310" s="141"/>
      <c r="G310" s="152">
        <f t="shared" ref="G310" si="22">ROUND(E310*F310,2)</f>
        <v>0</v>
      </c>
      <c r="K310" s="173"/>
    </row>
    <row r="311" spans="1:11" ht="31.5" x14ac:dyDescent="0.25">
      <c r="A311" s="163">
        <v>279</v>
      </c>
      <c r="B311" s="163" t="s">
        <v>2594</v>
      </c>
      <c r="C311" s="136" t="s">
        <v>2685</v>
      </c>
      <c r="D311" s="157" t="s">
        <v>39</v>
      </c>
      <c r="E311" s="158">
        <v>50.6</v>
      </c>
      <c r="F311" s="141"/>
      <c r="G311" s="152">
        <f t="shared" ref="G311:G318" si="23">ROUND(E311*F311,2)</f>
        <v>0</v>
      </c>
      <c r="K311" s="173"/>
    </row>
    <row r="312" spans="1:11" ht="31.5" x14ac:dyDescent="0.25">
      <c r="A312" s="163">
        <v>280</v>
      </c>
      <c r="B312" s="163" t="s">
        <v>2594</v>
      </c>
      <c r="C312" s="136" t="s">
        <v>2686</v>
      </c>
      <c r="D312" s="157" t="s">
        <v>39</v>
      </c>
      <c r="E312" s="158">
        <v>59.85</v>
      </c>
      <c r="F312" s="141"/>
      <c r="G312" s="152">
        <f t="shared" si="23"/>
        <v>0</v>
      </c>
      <c r="K312" s="173"/>
    </row>
    <row r="313" spans="1:11" ht="31.5" x14ac:dyDescent="0.25">
      <c r="A313" s="163">
        <v>281</v>
      </c>
      <c r="B313" s="163" t="s">
        <v>2594</v>
      </c>
      <c r="C313" s="136" t="s">
        <v>2687</v>
      </c>
      <c r="D313" s="157" t="s">
        <v>39</v>
      </c>
      <c r="E313" s="158">
        <v>176.65</v>
      </c>
      <c r="F313" s="141"/>
      <c r="G313" s="152">
        <f t="shared" si="23"/>
        <v>0</v>
      </c>
      <c r="K313" s="173"/>
    </row>
    <row r="314" spans="1:11" ht="31.5" x14ac:dyDescent="0.25">
      <c r="A314" s="163">
        <v>282</v>
      </c>
      <c r="B314" s="163" t="s">
        <v>2594</v>
      </c>
      <c r="C314" s="136" t="s">
        <v>2688</v>
      </c>
      <c r="D314" s="157" t="s">
        <v>39</v>
      </c>
      <c r="E314" s="158">
        <v>1038.8</v>
      </c>
      <c r="F314" s="141"/>
      <c r="G314" s="152">
        <f t="shared" si="23"/>
        <v>0</v>
      </c>
      <c r="K314" s="173"/>
    </row>
    <row r="315" spans="1:11" ht="31.5" x14ac:dyDescent="0.25">
      <c r="A315" s="163">
        <v>283</v>
      </c>
      <c r="B315" s="163" t="s">
        <v>2594</v>
      </c>
      <c r="C315" s="136" t="s">
        <v>2689</v>
      </c>
      <c r="D315" s="157" t="s">
        <v>39</v>
      </c>
      <c r="E315" s="158">
        <v>1241.5999999999999</v>
      </c>
      <c r="F315" s="141"/>
      <c r="G315" s="152">
        <f t="shared" si="23"/>
        <v>0</v>
      </c>
      <c r="K315" s="173"/>
    </row>
    <row r="316" spans="1:11" ht="31.5" x14ac:dyDescent="0.25">
      <c r="A316" s="163">
        <v>284</v>
      </c>
      <c r="B316" s="163" t="s">
        <v>2594</v>
      </c>
      <c r="C316" s="136" t="s">
        <v>2690</v>
      </c>
      <c r="D316" s="157" t="s">
        <v>39</v>
      </c>
      <c r="E316" s="158">
        <v>2.2999999999999998</v>
      </c>
      <c r="F316" s="141"/>
      <c r="G316" s="152">
        <f t="shared" si="23"/>
        <v>0</v>
      </c>
      <c r="K316" s="173"/>
    </row>
    <row r="317" spans="1:11" ht="31.5" x14ac:dyDescent="0.25">
      <c r="A317" s="163">
        <v>285</v>
      </c>
      <c r="B317" s="163" t="s">
        <v>2594</v>
      </c>
      <c r="C317" s="136" t="s">
        <v>2691</v>
      </c>
      <c r="D317" s="157" t="s">
        <v>39</v>
      </c>
      <c r="E317" s="158">
        <v>40</v>
      </c>
      <c r="F317" s="141"/>
      <c r="G317" s="152">
        <f t="shared" si="23"/>
        <v>0</v>
      </c>
      <c r="K317" s="173"/>
    </row>
    <row r="318" spans="1:11" ht="47.25" x14ac:dyDescent="0.25">
      <c r="A318" s="163">
        <v>286</v>
      </c>
      <c r="B318" s="163" t="s">
        <v>2594</v>
      </c>
      <c r="C318" s="136" t="s">
        <v>2692</v>
      </c>
      <c r="D318" s="157" t="s">
        <v>29</v>
      </c>
      <c r="E318" s="158">
        <v>1</v>
      </c>
      <c r="F318" s="141"/>
      <c r="G318" s="152">
        <f t="shared" si="23"/>
        <v>0</v>
      </c>
      <c r="K318" s="173"/>
    </row>
    <row r="319" spans="1:11" x14ac:dyDescent="0.25">
      <c r="A319" s="137"/>
      <c r="B319" s="137"/>
      <c r="C319" s="138" t="s">
        <v>1225</v>
      </c>
      <c r="D319" s="153" t="s">
        <v>397</v>
      </c>
      <c r="E319" s="139" t="s">
        <v>397</v>
      </c>
      <c r="F319" s="140" t="s">
        <v>397</v>
      </c>
      <c r="G319" s="154">
        <f>SUM(G310:G318)</f>
        <v>0</v>
      </c>
    </row>
    <row r="320" spans="1:11" x14ac:dyDescent="0.25">
      <c r="A320" s="144"/>
      <c r="B320" s="144"/>
      <c r="C320" s="145" t="s">
        <v>1226</v>
      </c>
      <c r="D320" s="146" t="s">
        <v>397</v>
      </c>
      <c r="E320" s="159" t="s">
        <v>397</v>
      </c>
      <c r="F320" s="146" t="s">
        <v>397</v>
      </c>
      <c r="G320" s="165">
        <f>G319+G308</f>
        <v>0</v>
      </c>
      <c r="H320" s="147"/>
      <c r="I320" s="148"/>
    </row>
    <row r="321" spans="1:8" ht="18.75" customHeight="1" x14ac:dyDescent="0.25">
      <c r="A321" s="419" t="s">
        <v>396</v>
      </c>
      <c r="B321" s="420"/>
      <c r="C321" s="420"/>
      <c r="D321" s="420"/>
      <c r="E321" s="420"/>
      <c r="F321" s="421"/>
      <c r="G321" s="156">
        <f>SUM(G310:G318)+SUM(G304:G307)+SUM(G297:G300)+SUM(G291:G294)+SUM(G269:G287)+SUM(G231:G266)+SUM(G159:G228)+SUM(G147:G156)+SUM(G122:G144)+G118+SUM(G19:G115)+SUM(G8:G16)</f>
        <v>0</v>
      </c>
      <c r="H321" s="104"/>
    </row>
  </sheetData>
  <mergeCells count="7">
    <mergeCell ref="G2:G4"/>
    <mergeCell ref="B3:B4"/>
    <mergeCell ref="A321:F321"/>
    <mergeCell ref="A2:A4"/>
    <mergeCell ref="D2:D4"/>
    <mergeCell ref="E2:E4"/>
    <mergeCell ref="F2:F4"/>
  </mergeCells>
  <phoneticPr fontId="2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651D5-2411-4DFA-BCDE-40B3EDE2B9C5}">
  <dimension ref="A1:K533"/>
  <sheetViews>
    <sheetView zoomScaleNormal="100" workbookViewId="0">
      <selection activeCell="C301" sqref="C301"/>
    </sheetView>
  </sheetViews>
  <sheetFormatPr defaultColWidth="9.140625" defaultRowHeight="15.75" x14ac:dyDescent="0.25"/>
  <cols>
    <col min="1" max="1" width="10" style="39" customWidth="1"/>
    <col min="2" max="2" width="13.85546875" style="39" bestFit="1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04" bestFit="1" customWidth="1"/>
    <col min="7" max="7" width="16.28515625" style="104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1" spans="1:11" x14ac:dyDescent="0.25">
      <c r="G1" s="124"/>
    </row>
    <row r="2" spans="1:11" ht="26.25" customHeight="1" x14ac:dyDescent="0.25">
      <c r="A2" s="422" t="s">
        <v>0</v>
      </c>
      <c r="B2" s="126" t="s">
        <v>1</v>
      </c>
      <c r="C2" s="127" t="s">
        <v>1621</v>
      </c>
      <c r="D2" s="423" t="s">
        <v>2</v>
      </c>
      <c r="E2" s="424" t="s">
        <v>3</v>
      </c>
      <c r="F2" s="416" t="s">
        <v>4</v>
      </c>
      <c r="G2" s="416" t="s">
        <v>5</v>
      </c>
    </row>
    <row r="3" spans="1:11" ht="22.5" customHeight="1" x14ac:dyDescent="0.25">
      <c r="A3" s="422"/>
      <c r="B3" s="417" t="s">
        <v>2599</v>
      </c>
      <c r="C3" s="130" t="s">
        <v>7</v>
      </c>
      <c r="D3" s="423"/>
      <c r="E3" s="424"/>
      <c r="F3" s="416"/>
      <c r="G3" s="416"/>
    </row>
    <row r="4" spans="1:11" x14ac:dyDescent="0.25">
      <c r="A4" s="422"/>
      <c r="B4" s="418"/>
      <c r="C4" s="130" t="s">
        <v>8</v>
      </c>
      <c r="D4" s="423"/>
      <c r="E4" s="424"/>
      <c r="F4" s="416"/>
      <c r="G4" s="416"/>
      <c r="K4" s="173"/>
    </row>
    <row r="5" spans="1:11" x14ac:dyDescent="0.25">
      <c r="A5" s="128">
        <v>1</v>
      </c>
      <c r="B5" s="128">
        <v>2</v>
      </c>
      <c r="C5" s="174">
        <v>3</v>
      </c>
      <c r="D5" s="128">
        <v>4</v>
      </c>
      <c r="E5" s="162">
        <v>5</v>
      </c>
      <c r="F5" s="128">
        <v>6</v>
      </c>
      <c r="G5" s="128">
        <v>7</v>
      </c>
    </row>
    <row r="6" spans="1:11" x14ac:dyDescent="0.25">
      <c r="A6" s="358" t="s">
        <v>404</v>
      </c>
      <c r="B6" s="358"/>
      <c r="C6" s="359" t="s">
        <v>1506</v>
      </c>
      <c r="D6" s="360" t="s">
        <v>397</v>
      </c>
      <c r="E6" s="361" t="s">
        <v>397</v>
      </c>
      <c r="F6" s="360" t="s">
        <v>397</v>
      </c>
      <c r="G6" s="360" t="s">
        <v>397</v>
      </c>
    </row>
    <row r="7" spans="1:11" s="57" customFormat="1" x14ac:dyDescent="0.25">
      <c r="A7" s="113" t="s">
        <v>12</v>
      </c>
      <c r="B7" s="113"/>
      <c r="C7" s="114" t="s">
        <v>1015</v>
      </c>
      <c r="D7" s="134" t="s">
        <v>397</v>
      </c>
      <c r="E7" s="135" t="s">
        <v>397</v>
      </c>
      <c r="F7" s="116" t="s">
        <v>397</v>
      </c>
      <c r="G7" s="134" t="s">
        <v>397</v>
      </c>
    </row>
    <row r="8" spans="1:11" ht="47.25" x14ac:dyDescent="0.25">
      <c r="A8" s="163">
        <v>1</v>
      </c>
      <c r="B8" s="163" t="s">
        <v>2591</v>
      </c>
      <c r="C8" s="136" t="s">
        <v>2839</v>
      </c>
      <c r="D8" s="157" t="s">
        <v>41</v>
      </c>
      <c r="E8" s="158">
        <v>887.03</v>
      </c>
      <c r="F8" s="152"/>
      <c r="G8" s="152">
        <f t="shared" ref="G8:G14" si="0">ROUND(E8*F8,2)</f>
        <v>0</v>
      </c>
      <c r="K8" s="173"/>
    </row>
    <row r="9" spans="1:11" ht="63" x14ac:dyDescent="0.25">
      <c r="A9" s="163">
        <v>2</v>
      </c>
      <c r="B9" s="163" t="s">
        <v>2591</v>
      </c>
      <c r="C9" s="136" t="s">
        <v>2694</v>
      </c>
      <c r="D9" s="157" t="s">
        <v>41</v>
      </c>
      <c r="E9" s="158">
        <v>380.16</v>
      </c>
      <c r="F9" s="152"/>
      <c r="G9" s="152">
        <f t="shared" si="0"/>
        <v>0</v>
      </c>
      <c r="K9" s="266"/>
    </row>
    <row r="10" spans="1:11" x14ac:dyDescent="0.25">
      <c r="A10" s="163">
        <v>3</v>
      </c>
      <c r="B10" s="163" t="s">
        <v>2591</v>
      </c>
      <c r="C10" s="136" t="s">
        <v>1016</v>
      </c>
      <c r="D10" s="157" t="s">
        <v>41</v>
      </c>
      <c r="E10" s="158">
        <v>1267.19</v>
      </c>
      <c r="F10" s="152"/>
      <c r="G10" s="152">
        <f t="shared" si="0"/>
        <v>0</v>
      </c>
      <c r="K10" s="173"/>
    </row>
    <row r="11" spans="1:11" x14ac:dyDescent="0.25">
      <c r="A11" s="163">
        <v>4</v>
      </c>
      <c r="B11" s="163" t="s">
        <v>2591</v>
      </c>
      <c r="C11" s="136" t="s">
        <v>1227</v>
      </c>
      <c r="D11" s="157" t="s">
        <v>41</v>
      </c>
      <c r="E11" s="158">
        <v>90.69</v>
      </c>
      <c r="F11" s="152"/>
      <c r="G11" s="152">
        <f t="shared" si="0"/>
        <v>0</v>
      </c>
    </row>
    <row r="12" spans="1:11" x14ac:dyDescent="0.25">
      <c r="A12" s="163">
        <v>5</v>
      </c>
      <c r="B12" s="163" t="s">
        <v>2591</v>
      </c>
      <c r="C12" s="136" t="s">
        <v>1018</v>
      </c>
      <c r="D12" s="157" t="s">
        <v>41</v>
      </c>
      <c r="E12" s="158">
        <v>322.33999999999997</v>
      </c>
      <c r="F12" s="152"/>
      <c r="G12" s="152">
        <f t="shared" si="0"/>
        <v>0</v>
      </c>
    </row>
    <row r="13" spans="1:11" ht="47.25" x14ac:dyDescent="0.25">
      <c r="A13" s="163">
        <v>6</v>
      </c>
      <c r="B13" s="163" t="s">
        <v>2591</v>
      </c>
      <c r="C13" s="136" t="s">
        <v>1019</v>
      </c>
      <c r="D13" s="157" t="s">
        <v>41</v>
      </c>
      <c r="E13" s="158">
        <v>796.18</v>
      </c>
      <c r="F13" s="152"/>
      <c r="G13" s="152">
        <f t="shared" si="0"/>
        <v>0</v>
      </c>
    </row>
    <row r="14" spans="1:11" x14ac:dyDescent="0.25">
      <c r="A14" s="163">
        <v>7</v>
      </c>
      <c r="B14" s="163" t="s">
        <v>2591</v>
      </c>
      <c r="C14" s="136" t="s">
        <v>1020</v>
      </c>
      <c r="D14" s="157" t="s">
        <v>41</v>
      </c>
      <c r="E14" s="158">
        <v>1209.21</v>
      </c>
      <c r="F14" s="152"/>
      <c r="G14" s="152">
        <f t="shared" si="0"/>
        <v>0</v>
      </c>
    </row>
    <row r="15" spans="1:11" ht="31.5" x14ac:dyDescent="0.25">
      <c r="A15" s="163">
        <v>8</v>
      </c>
      <c r="B15" s="163" t="s">
        <v>2591</v>
      </c>
      <c r="C15" s="136" t="s">
        <v>1228</v>
      </c>
      <c r="D15" s="157" t="s">
        <v>232</v>
      </c>
      <c r="E15" s="158">
        <v>3026.34</v>
      </c>
      <c r="F15" s="152"/>
      <c r="G15" s="152">
        <f>ROUND(E15*F15,2)</f>
        <v>0</v>
      </c>
    </row>
    <row r="16" spans="1:11" ht="31.5" x14ac:dyDescent="0.25">
      <c r="A16" s="163">
        <v>9</v>
      </c>
      <c r="B16" s="163" t="s">
        <v>2591</v>
      </c>
      <c r="C16" s="136" t="s">
        <v>1229</v>
      </c>
      <c r="D16" s="157" t="s">
        <v>232</v>
      </c>
      <c r="E16" s="158">
        <v>774.18</v>
      </c>
      <c r="F16" s="152"/>
      <c r="G16" s="152">
        <f>ROUND(E16*F16,2)</f>
        <v>0</v>
      </c>
    </row>
    <row r="17" spans="1:11" x14ac:dyDescent="0.25">
      <c r="A17" s="347"/>
      <c r="B17" s="347"/>
      <c r="C17" s="348" t="s">
        <v>1265</v>
      </c>
      <c r="D17" s="349" t="s">
        <v>397</v>
      </c>
      <c r="E17" s="350" t="s">
        <v>397</v>
      </c>
      <c r="F17" s="363" t="s">
        <v>397</v>
      </c>
      <c r="G17" s="352">
        <f>SUM(G8:G16)</f>
        <v>0</v>
      </c>
      <c r="H17" s="147"/>
      <c r="I17" s="148"/>
    </row>
    <row r="18" spans="1:11" s="57" customFormat="1" x14ac:dyDescent="0.25">
      <c r="A18" s="113" t="s">
        <v>15</v>
      </c>
      <c r="B18" s="113"/>
      <c r="C18" s="114" t="s">
        <v>1236</v>
      </c>
      <c r="D18" s="134" t="s">
        <v>397</v>
      </c>
      <c r="E18" s="135" t="s">
        <v>397</v>
      </c>
      <c r="F18" s="116" t="s">
        <v>397</v>
      </c>
      <c r="G18" s="134" t="s">
        <v>397</v>
      </c>
    </row>
    <row r="19" spans="1:11" x14ac:dyDescent="0.25">
      <c r="A19" s="163">
        <v>10</v>
      </c>
      <c r="B19" s="163" t="s">
        <v>2591</v>
      </c>
      <c r="C19" s="136" t="s">
        <v>1021</v>
      </c>
      <c r="D19" s="157" t="s">
        <v>41</v>
      </c>
      <c r="E19" s="158">
        <v>126.68</v>
      </c>
      <c r="F19" s="152"/>
      <c r="G19" s="152">
        <f t="shared" ref="G19:G28" si="1">ROUND(E19*F19,2)</f>
        <v>0</v>
      </c>
    </row>
    <row r="20" spans="1:11" x14ac:dyDescent="0.25">
      <c r="A20" s="163">
        <v>11</v>
      </c>
      <c r="B20" s="163" t="s">
        <v>2591</v>
      </c>
      <c r="C20" s="136" t="s">
        <v>1022</v>
      </c>
      <c r="D20" s="157" t="s">
        <v>39</v>
      </c>
      <c r="E20" s="158">
        <v>1407.6</v>
      </c>
      <c r="F20" s="152"/>
      <c r="G20" s="152">
        <f t="shared" si="1"/>
        <v>0</v>
      </c>
      <c r="K20" s="173"/>
    </row>
    <row r="21" spans="1:11" x14ac:dyDescent="0.25">
      <c r="A21" s="163">
        <v>12</v>
      </c>
      <c r="B21" s="163" t="s">
        <v>2591</v>
      </c>
      <c r="C21" s="136" t="s">
        <v>1230</v>
      </c>
      <c r="D21" s="157" t="s">
        <v>1231</v>
      </c>
      <c r="E21" s="158">
        <v>1680</v>
      </c>
      <c r="F21" s="152"/>
      <c r="G21" s="152">
        <f t="shared" si="1"/>
        <v>0</v>
      </c>
      <c r="K21" s="173"/>
    </row>
    <row r="22" spans="1:11" x14ac:dyDescent="0.25">
      <c r="A22" s="163">
        <v>13</v>
      </c>
      <c r="B22" s="163" t="s">
        <v>2591</v>
      </c>
      <c r="C22" s="136" t="s">
        <v>1232</v>
      </c>
      <c r="D22" s="157" t="s">
        <v>434</v>
      </c>
      <c r="E22" s="158">
        <v>10</v>
      </c>
      <c r="F22" s="152"/>
      <c r="G22" s="152">
        <f t="shared" si="1"/>
        <v>0</v>
      </c>
      <c r="K22" s="173"/>
    </row>
    <row r="23" spans="1:11" x14ac:dyDescent="0.25">
      <c r="A23" s="163">
        <v>14</v>
      </c>
      <c r="B23" s="163" t="s">
        <v>2591</v>
      </c>
      <c r="C23" s="136" t="s">
        <v>1233</v>
      </c>
      <c r="D23" s="157" t="s">
        <v>39</v>
      </c>
      <c r="E23" s="158">
        <v>26.7</v>
      </c>
      <c r="F23" s="152"/>
      <c r="G23" s="152">
        <f t="shared" si="1"/>
        <v>0</v>
      </c>
      <c r="K23" s="173"/>
    </row>
    <row r="24" spans="1:11" x14ac:dyDescent="0.25">
      <c r="A24" s="163">
        <v>15</v>
      </c>
      <c r="B24" s="163" t="s">
        <v>2591</v>
      </c>
      <c r="C24" s="136" t="s">
        <v>1234</v>
      </c>
      <c r="D24" s="157" t="s">
        <v>39</v>
      </c>
      <c r="E24" s="158">
        <v>50.2</v>
      </c>
      <c r="F24" s="152"/>
      <c r="G24" s="152">
        <f t="shared" si="1"/>
        <v>0</v>
      </c>
      <c r="K24" s="173"/>
    </row>
    <row r="25" spans="1:11" ht="31.5" x14ac:dyDescent="0.25">
      <c r="A25" s="163">
        <v>16</v>
      </c>
      <c r="B25" s="163" t="s">
        <v>2591</v>
      </c>
      <c r="C25" s="136" t="s">
        <v>1235</v>
      </c>
      <c r="D25" s="157" t="s">
        <v>755</v>
      </c>
      <c r="E25" s="158">
        <v>7</v>
      </c>
      <c r="F25" s="152"/>
      <c r="G25" s="152">
        <f t="shared" si="1"/>
        <v>0</v>
      </c>
      <c r="K25" s="173"/>
    </row>
    <row r="26" spans="1:11" ht="47.25" x14ac:dyDescent="0.25">
      <c r="A26" s="163">
        <v>17</v>
      </c>
      <c r="B26" s="163" t="s">
        <v>2591</v>
      </c>
      <c r="C26" s="136" t="s">
        <v>2695</v>
      </c>
      <c r="D26" s="157" t="s">
        <v>29</v>
      </c>
      <c r="E26" s="158">
        <v>7</v>
      </c>
      <c r="F26" s="152"/>
      <c r="G26" s="152">
        <f t="shared" si="1"/>
        <v>0</v>
      </c>
      <c r="K26" s="173"/>
    </row>
    <row r="27" spans="1:11" ht="47.25" x14ac:dyDescent="0.25">
      <c r="A27" s="163">
        <v>18</v>
      </c>
      <c r="B27" s="163" t="s">
        <v>2591</v>
      </c>
      <c r="C27" s="136" t="s">
        <v>2696</v>
      </c>
      <c r="D27" s="157" t="s">
        <v>29</v>
      </c>
      <c r="E27" s="158">
        <v>10</v>
      </c>
      <c r="F27" s="152"/>
      <c r="G27" s="152">
        <f t="shared" si="1"/>
        <v>0</v>
      </c>
      <c r="K27" s="173"/>
    </row>
    <row r="28" spans="1:11" ht="31.5" x14ac:dyDescent="0.25">
      <c r="A28" s="163">
        <v>19</v>
      </c>
      <c r="B28" s="163" t="s">
        <v>2591</v>
      </c>
      <c r="C28" s="136" t="s">
        <v>2697</v>
      </c>
      <c r="D28" s="157" t="s">
        <v>39</v>
      </c>
      <c r="E28" s="158">
        <v>1484.5</v>
      </c>
      <c r="F28" s="152"/>
      <c r="G28" s="152">
        <f t="shared" si="1"/>
        <v>0</v>
      </c>
      <c r="K28" s="173"/>
    </row>
    <row r="29" spans="1:11" x14ac:dyDescent="0.25">
      <c r="A29" s="347"/>
      <c r="B29" s="347"/>
      <c r="C29" s="348" t="s">
        <v>1266</v>
      </c>
      <c r="D29" s="349" t="s">
        <v>397</v>
      </c>
      <c r="E29" s="350" t="s">
        <v>397</v>
      </c>
      <c r="F29" s="363" t="s">
        <v>397</v>
      </c>
      <c r="G29" s="352">
        <f>SUM(G19:G28)</f>
        <v>0</v>
      </c>
      <c r="H29" s="147"/>
      <c r="I29" s="148"/>
    </row>
    <row r="30" spans="1:11" s="57" customFormat="1" x14ac:dyDescent="0.25">
      <c r="A30" s="113" t="s">
        <v>16</v>
      </c>
      <c r="B30" s="113"/>
      <c r="C30" s="114" t="s">
        <v>1023</v>
      </c>
      <c r="D30" s="134" t="s">
        <v>397</v>
      </c>
      <c r="E30" s="135" t="s">
        <v>397</v>
      </c>
      <c r="F30" s="116" t="s">
        <v>397</v>
      </c>
      <c r="G30" s="134" t="s">
        <v>397</v>
      </c>
    </row>
    <row r="31" spans="1:11" ht="31.5" x14ac:dyDescent="0.25">
      <c r="A31" s="163">
        <v>20</v>
      </c>
      <c r="B31" s="163" t="s">
        <v>2596</v>
      </c>
      <c r="C31" s="136" t="s">
        <v>1237</v>
      </c>
      <c r="D31" s="157" t="s">
        <v>39</v>
      </c>
      <c r="E31" s="158">
        <v>11.15</v>
      </c>
      <c r="F31" s="152"/>
      <c r="G31" s="152">
        <f t="shared" ref="G31:G57" si="2">ROUND(E31*F31,2)</f>
        <v>0</v>
      </c>
    </row>
    <row r="32" spans="1:11" ht="31.5" x14ac:dyDescent="0.25">
      <c r="A32" s="163">
        <v>21</v>
      </c>
      <c r="B32" s="163" t="s">
        <v>2596</v>
      </c>
      <c r="C32" s="136" t="s">
        <v>1238</v>
      </c>
      <c r="D32" s="157" t="s">
        <v>39</v>
      </c>
      <c r="E32" s="158">
        <v>1</v>
      </c>
      <c r="F32" s="152"/>
      <c r="G32" s="152">
        <f t="shared" si="2"/>
        <v>0</v>
      </c>
    </row>
    <row r="33" spans="1:11" ht="31.5" x14ac:dyDescent="0.25">
      <c r="A33" s="163">
        <v>22</v>
      </c>
      <c r="B33" s="163" t="s">
        <v>2596</v>
      </c>
      <c r="C33" s="136" t="s">
        <v>1239</v>
      </c>
      <c r="D33" s="157" t="s">
        <v>39</v>
      </c>
      <c r="E33" s="158">
        <v>140.15</v>
      </c>
      <c r="F33" s="152"/>
      <c r="G33" s="152">
        <f t="shared" si="2"/>
        <v>0</v>
      </c>
    </row>
    <row r="34" spans="1:11" ht="31.5" x14ac:dyDescent="0.25">
      <c r="A34" s="163">
        <v>23</v>
      </c>
      <c r="B34" s="163" t="s">
        <v>2596</v>
      </c>
      <c r="C34" s="136" t="s">
        <v>1240</v>
      </c>
      <c r="D34" s="157" t="s">
        <v>39</v>
      </c>
      <c r="E34" s="158">
        <v>38.700000000000003</v>
      </c>
      <c r="F34" s="152"/>
      <c r="G34" s="152">
        <f t="shared" si="2"/>
        <v>0</v>
      </c>
    </row>
    <row r="35" spans="1:11" ht="31.5" x14ac:dyDescent="0.25">
      <c r="A35" s="163">
        <v>24</v>
      </c>
      <c r="B35" s="163" t="s">
        <v>2596</v>
      </c>
      <c r="C35" s="136" t="s">
        <v>1241</v>
      </c>
      <c r="D35" s="157" t="s">
        <v>39</v>
      </c>
      <c r="E35" s="158">
        <v>8.1999999999999993</v>
      </c>
      <c r="F35" s="152"/>
      <c r="G35" s="152">
        <f t="shared" si="2"/>
        <v>0</v>
      </c>
    </row>
    <row r="36" spans="1:11" ht="31.5" x14ac:dyDescent="0.25">
      <c r="A36" s="163">
        <v>25</v>
      </c>
      <c r="B36" s="163" t="s">
        <v>2596</v>
      </c>
      <c r="C36" s="136" t="s">
        <v>1242</v>
      </c>
      <c r="D36" s="157" t="s">
        <v>39</v>
      </c>
      <c r="E36" s="158">
        <v>11.7</v>
      </c>
      <c r="F36" s="152"/>
      <c r="G36" s="152">
        <f t="shared" si="2"/>
        <v>0</v>
      </c>
    </row>
    <row r="37" spans="1:11" ht="31.5" x14ac:dyDescent="0.25">
      <c r="A37" s="163">
        <v>26</v>
      </c>
      <c r="B37" s="163" t="s">
        <v>2596</v>
      </c>
      <c r="C37" s="136" t="s">
        <v>1243</v>
      </c>
      <c r="D37" s="157" t="s">
        <v>39</v>
      </c>
      <c r="E37" s="158">
        <v>118</v>
      </c>
      <c r="F37" s="152"/>
      <c r="G37" s="152">
        <f t="shared" si="2"/>
        <v>0</v>
      </c>
    </row>
    <row r="38" spans="1:11" ht="31.5" x14ac:dyDescent="0.25">
      <c r="A38" s="163">
        <v>27</v>
      </c>
      <c r="B38" s="163" t="s">
        <v>2596</v>
      </c>
      <c r="C38" s="136" t="s">
        <v>1244</v>
      </c>
      <c r="D38" s="157" t="s">
        <v>39</v>
      </c>
      <c r="E38" s="158">
        <v>4.3499999999999996</v>
      </c>
      <c r="F38" s="152"/>
      <c r="G38" s="152">
        <f t="shared" si="2"/>
        <v>0</v>
      </c>
    </row>
    <row r="39" spans="1:11" ht="31.5" x14ac:dyDescent="0.25">
      <c r="A39" s="163">
        <v>28</v>
      </c>
      <c r="B39" s="163" t="s">
        <v>2596</v>
      </c>
      <c r="C39" s="136" t="s">
        <v>1245</v>
      </c>
      <c r="D39" s="157" t="s">
        <v>39</v>
      </c>
      <c r="E39" s="158">
        <v>74.25</v>
      </c>
      <c r="F39" s="152"/>
      <c r="G39" s="152">
        <f t="shared" si="2"/>
        <v>0</v>
      </c>
    </row>
    <row r="40" spans="1:11" ht="31.5" x14ac:dyDescent="0.25">
      <c r="A40" s="163">
        <v>29</v>
      </c>
      <c r="B40" s="163" t="s">
        <v>2596</v>
      </c>
      <c r="C40" s="136" t="s">
        <v>1246</v>
      </c>
      <c r="D40" s="157" t="s">
        <v>39</v>
      </c>
      <c r="E40" s="158">
        <v>138.15</v>
      </c>
      <c r="F40" s="152"/>
      <c r="G40" s="152">
        <f t="shared" si="2"/>
        <v>0</v>
      </c>
    </row>
    <row r="41" spans="1:11" ht="31.5" x14ac:dyDescent="0.25">
      <c r="A41" s="163">
        <v>30</v>
      </c>
      <c r="B41" s="163" t="s">
        <v>2596</v>
      </c>
      <c r="C41" s="136" t="s">
        <v>1247</v>
      </c>
      <c r="D41" s="157" t="s">
        <v>39</v>
      </c>
      <c r="E41" s="158">
        <v>90.4</v>
      </c>
      <c r="F41" s="152"/>
      <c r="G41" s="152">
        <f t="shared" si="2"/>
        <v>0</v>
      </c>
    </row>
    <row r="42" spans="1:11" x14ac:dyDescent="0.25">
      <c r="A42" s="163">
        <v>31</v>
      </c>
      <c r="B42" s="163" t="s">
        <v>2596</v>
      </c>
      <c r="C42" s="136" t="s">
        <v>1248</v>
      </c>
      <c r="D42" s="157" t="s">
        <v>39</v>
      </c>
      <c r="E42" s="158">
        <v>5</v>
      </c>
      <c r="F42" s="152"/>
      <c r="G42" s="152">
        <f t="shared" si="2"/>
        <v>0</v>
      </c>
    </row>
    <row r="43" spans="1:11" x14ac:dyDescent="0.25">
      <c r="A43" s="163">
        <v>32</v>
      </c>
      <c r="B43" s="163" t="s">
        <v>2596</v>
      </c>
      <c r="C43" s="136" t="s">
        <v>1249</v>
      </c>
      <c r="D43" s="157" t="s">
        <v>39</v>
      </c>
      <c r="E43" s="158">
        <v>2</v>
      </c>
      <c r="F43" s="152"/>
      <c r="G43" s="152">
        <f t="shared" si="2"/>
        <v>0</v>
      </c>
    </row>
    <row r="44" spans="1:11" x14ac:dyDescent="0.25">
      <c r="A44" s="163">
        <v>33</v>
      </c>
      <c r="B44" s="163" t="s">
        <v>2596</v>
      </c>
      <c r="C44" s="136" t="s">
        <v>1250</v>
      </c>
      <c r="D44" s="157" t="s">
        <v>39</v>
      </c>
      <c r="E44" s="158">
        <v>1.45</v>
      </c>
      <c r="F44" s="152"/>
      <c r="G44" s="152">
        <f t="shared" si="2"/>
        <v>0</v>
      </c>
    </row>
    <row r="45" spans="1:11" x14ac:dyDescent="0.25">
      <c r="A45" s="163">
        <v>34</v>
      </c>
      <c r="B45" s="163" t="s">
        <v>2596</v>
      </c>
      <c r="C45" s="136" t="s">
        <v>1251</v>
      </c>
      <c r="D45" s="157" t="s">
        <v>39</v>
      </c>
      <c r="E45" s="158">
        <v>59.3</v>
      </c>
      <c r="F45" s="152"/>
      <c r="G45" s="152">
        <f t="shared" si="2"/>
        <v>0</v>
      </c>
    </row>
    <row r="46" spans="1:11" ht="31.5" x14ac:dyDescent="0.25">
      <c r="A46" s="163">
        <v>35</v>
      </c>
      <c r="B46" s="163" t="s">
        <v>2596</v>
      </c>
      <c r="C46" s="136" t="s">
        <v>1252</v>
      </c>
      <c r="D46" s="157" t="s">
        <v>1253</v>
      </c>
      <c r="E46" s="158">
        <v>5</v>
      </c>
      <c r="F46" s="152"/>
      <c r="G46" s="152">
        <f t="shared" si="2"/>
        <v>0</v>
      </c>
      <c r="K46" s="173"/>
    </row>
    <row r="47" spans="1:11" ht="31.5" x14ac:dyDescent="0.25">
      <c r="A47" s="163">
        <v>36</v>
      </c>
      <c r="B47" s="163" t="s">
        <v>2596</v>
      </c>
      <c r="C47" s="136" t="s">
        <v>1254</v>
      </c>
      <c r="D47" s="157" t="s">
        <v>1253</v>
      </c>
      <c r="E47" s="158">
        <v>2</v>
      </c>
      <c r="F47" s="152"/>
      <c r="G47" s="152">
        <f t="shared" si="2"/>
        <v>0</v>
      </c>
      <c r="K47" s="173"/>
    </row>
    <row r="48" spans="1:11" ht="31.5" x14ac:dyDescent="0.25">
      <c r="A48" s="163">
        <v>37</v>
      </c>
      <c r="B48" s="163" t="s">
        <v>2596</v>
      </c>
      <c r="C48" s="136" t="s">
        <v>1255</v>
      </c>
      <c r="D48" s="157" t="s">
        <v>1253</v>
      </c>
      <c r="E48" s="158">
        <v>7</v>
      </c>
      <c r="F48" s="152"/>
      <c r="G48" s="152">
        <f t="shared" si="2"/>
        <v>0</v>
      </c>
      <c r="K48" s="173"/>
    </row>
    <row r="49" spans="1:11" ht="31.5" x14ac:dyDescent="0.25">
      <c r="A49" s="163">
        <v>38</v>
      </c>
      <c r="B49" s="163" t="s">
        <v>2596</v>
      </c>
      <c r="C49" s="136" t="s">
        <v>1256</v>
      </c>
      <c r="D49" s="157" t="s">
        <v>1253</v>
      </c>
      <c r="E49" s="158">
        <v>4</v>
      </c>
      <c r="F49" s="152"/>
      <c r="G49" s="152">
        <f t="shared" si="2"/>
        <v>0</v>
      </c>
      <c r="K49" s="173"/>
    </row>
    <row r="50" spans="1:11" x14ac:dyDescent="0.25">
      <c r="A50" s="163">
        <v>39</v>
      </c>
      <c r="B50" s="163" t="s">
        <v>2596</v>
      </c>
      <c r="C50" s="136" t="s">
        <v>1257</v>
      </c>
      <c r="D50" s="157" t="s">
        <v>39</v>
      </c>
      <c r="E50" s="158">
        <v>12.5</v>
      </c>
      <c r="F50" s="152"/>
      <c r="G50" s="152">
        <f t="shared" si="2"/>
        <v>0</v>
      </c>
    </row>
    <row r="51" spans="1:11" ht="31.5" x14ac:dyDescent="0.25">
      <c r="A51" s="163">
        <v>40</v>
      </c>
      <c r="B51" s="163" t="s">
        <v>2596</v>
      </c>
      <c r="C51" s="136" t="s">
        <v>1258</v>
      </c>
      <c r="D51" s="157" t="s">
        <v>250</v>
      </c>
      <c r="E51" s="158">
        <v>2</v>
      </c>
      <c r="F51" s="152"/>
      <c r="G51" s="152">
        <f t="shared" si="2"/>
        <v>0</v>
      </c>
    </row>
    <row r="52" spans="1:11" x14ac:dyDescent="0.25">
      <c r="A52" s="163">
        <v>41</v>
      </c>
      <c r="B52" s="163" t="s">
        <v>2596</v>
      </c>
      <c r="C52" s="136" t="s">
        <v>1259</v>
      </c>
      <c r="D52" s="157" t="s">
        <v>250</v>
      </c>
      <c r="E52" s="158">
        <v>11</v>
      </c>
      <c r="F52" s="152"/>
      <c r="G52" s="152">
        <f t="shared" si="2"/>
        <v>0</v>
      </c>
    </row>
    <row r="53" spans="1:11" x14ac:dyDescent="0.25">
      <c r="A53" s="163">
        <v>42</v>
      </c>
      <c r="B53" s="163" t="s">
        <v>2596</v>
      </c>
      <c r="C53" s="136" t="s">
        <v>1260</v>
      </c>
      <c r="D53" s="157" t="s">
        <v>39</v>
      </c>
      <c r="E53" s="158">
        <v>13.5</v>
      </c>
      <c r="F53" s="152"/>
      <c r="G53" s="152">
        <f t="shared" si="2"/>
        <v>0</v>
      </c>
    </row>
    <row r="54" spans="1:11" ht="31.5" x14ac:dyDescent="0.25">
      <c r="A54" s="163">
        <v>43</v>
      </c>
      <c r="B54" s="163" t="s">
        <v>2596</v>
      </c>
      <c r="C54" s="136" t="s">
        <v>1261</v>
      </c>
      <c r="D54" s="157" t="s">
        <v>250</v>
      </c>
      <c r="E54" s="158">
        <v>2</v>
      </c>
      <c r="F54" s="152"/>
      <c r="G54" s="152">
        <f t="shared" si="2"/>
        <v>0</v>
      </c>
    </row>
    <row r="55" spans="1:11" x14ac:dyDescent="0.25">
      <c r="A55" s="163">
        <v>44</v>
      </c>
      <c r="B55" s="163" t="s">
        <v>2596</v>
      </c>
      <c r="C55" s="136" t="s">
        <v>1262</v>
      </c>
      <c r="D55" s="157" t="s">
        <v>250</v>
      </c>
      <c r="E55" s="158">
        <v>12</v>
      </c>
      <c r="F55" s="152"/>
      <c r="G55" s="152">
        <f t="shared" si="2"/>
        <v>0</v>
      </c>
    </row>
    <row r="56" spans="1:11" x14ac:dyDescent="0.25">
      <c r="A56" s="163">
        <v>45</v>
      </c>
      <c r="B56" s="163" t="s">
        <v>2596</v>
      </c>
      <c r="C56" s="136" t="s">
        <v>1263</v>
      </c>
      <c r="D56" s="157" t="s">
        <v>29</v>
      </c>
      <c r="E56" s="158">
        <v>2</v>
      </c>
      <c r="F56" s="152"/>
      <c r="G56" s="152">
        <f t="shared" si="2"/>
        <v>0</v>
      </c>
      <c r="K56" s="173"/>
    </row>
    <row r="57" spans="1:11" x14ac:dyDescent="0.25">
      <c r="A57" s="163">
        <v>46</v>
      </c>
      <c r="B57" s="163" t="s">
        <v>2596</v>
      </c>
      <c r="C57" s="136" t="s">
        <v>1264</v>
      </c>
      <c r="D57" s="157" t="s">
        <v>39</v>
      </c>
      <c r="E57" s="158">
        <v>703.8</v>
      </c>
      <c r="F57" s="152"/>
      <c r="G57" s="152">
        <f t="shared" si="2"/>
        <v>0</v>
      </c>
      <c r="K57" s="173"/>
    </row>
    <row r="58" spans="1:11" x14ac:dyDescent="0.25">
      <c r="A58" s="347"/>
      <c r="B58" s="347"/>
      <c r="C58" s="348" t="s">
        <v>1267</v>
      </c>
      <c r="D58" s="349" t="s">
        <v>397</v>
      </c>
      <c r="E58" s="350" t="s">
        <v>397</v>
      </c>
      <c r="F58" s="363" t="s">
        <v>397</v>
      </c>
      <c r="G58" s="352">
        <f>SUM(G31:G57)</f>
        <v>0</v>
      </c>
      <c r="H58" s="147"/>
      <c r="I58" s="148"/>
    </row>
    <row r="59" spans="1:11" s="57" customFormat="1" x14ac:dyDescent="0.25">
      <c r="A59" s="113" t="s">
        <v>552</v>
      </c>
      <c r="B59" s="113"/>
      <c r="C59" s="114" t="s">
        <v>1268</v>
      </c>
      <c r="D59" s="134" t="s">
        <v>397</v>
      </c>
      <c r="E59" s="135" t="s">
        <v>397</v>
      </c>
      <c r="F59" s="116" t="s">
        <v>397</v>
      </c>
      <c r="G59" s="134" t="s">
        <v>397</v>
      </c>
    </row>
    <row r="60" spans="1:11" ht="47.25" x14ac:dyDescent="0.25">
      <c r="A60" s="163">
        <v>47</v>
      </c>
      <c r="B60" s="163" t="s">
        <v>2596</v>
      </c>
      <c r="C60" s="136" t="s">
        <v>1269</v>
      </c>
      <c r="D60" s="157" t="s">
        <v>1253</v>
      </c>
      <c r="E60" s="158">
        <v>1</v>
      </c>
      <c r="F60" s="152"/>
      <c r="G60" s="152">
        <f t="shared" ref="G60:G106" si="3">ROUND(E60*F60,2)</f>
        <v>0</v>
      </c>
      <c r="K60" s="173"/>
    </row>
    <row r="61" spans="1:11" ht="47.25" x14ac:dyDescent="0.25">
      <c r="A61" s="163">
        <v>48</v>
      </c>
      <c r="B61" s="163" t="s">
        <v>2596</v>
      </c>
      <c r="C61" s="136" t="s">
        <v>1270</v>
      </c>
      <c r="D61" s="157" t="s">
        <v>1253</v>
      </c>
      <c r="E61" s="158">
        <v>1</v>
      </c>
      <c r="F61" s="152"/>
      <c r="G61" s="152">
        <f t="shared" si="3"/>
        <v>0</v>
      </c>
      <c r="K61" s="173"/>
    </row>
    <row r="62" spans="1:11" ht="47.25" x14ac:dyDescent="0.25">
      <c r="A62" s="163">
        <v>49</v>
      </c>
      <c r="B62" s="163" t="s">
        <v>2596</v>
      </c>
      <c r="C62" s="136" t="s">
        <v>1271</v>
      </c>
      <c r="D62" s="157" t="s">
        <v>1253</v>
      </c>
      <c r="E62" s="158">
        <v>1</v>
      </c>
      <c r="F62" s="152"/>
      <c r="G62" s="152">
        <f t="shared" si="3"/>
        <v>0</v>
      </c>
      <c r="K62" s="173"/>
    </row>
    <row r="63" spans="1:11" x14ac:dyDescent="0.25">
      <c r="A63" s="163">
        <v>50</v>
      </c>
      <c r="B63" s="163" t="s">
        <v>2596</v>
      </c>
      <c r="C63" s="136" t="s">
        <v>1272</v>
      </c>
      <c r="D63" s="157" t="s">
        <v>250</v>
      </c>
      <c r="E63" s="158">
        <v>4</v>
      </c>
      <c r="F63" s="152"/>
      <c r="G63" s="152">
        <f t="shared" si="3"/>
        <v>0</v>
      </c>
    </row>
    <row r="64" spans="1:11" x14ac:dyDescent="0.25">
      <c r="A64" s="163">
        <v>51</v>
      </c>
      <c r="B64" s="163" t="s">
        <v>2596</v>
      </c>
      <c r="C64" s="136" t="s">
        <v>1273</v>
      </c>
      <c r="D64" s="157" t="s">
        <v>250</v>
      </c>
      <c r="E64" s="158">
        <v>2</v>
      </c>
      <c r="F64" s="152"/>
      <c r="G64" s="152">
        <f t="shared" si="3"/>
        <v>0</v>
      </c>
    </row>
    <row r="65" spans="1:11" x14ac:dyDescent="0.25">
      <c r="A65" s="163">
        <v>52</v>
      </c>
      <c r="B65" s="163" t="s">
        <v>2596</v>
      </c>
      <c r="C65" s="136" t="s">
        <v>1274</v>
      </c>
      <c r="D65" s="157" t="s">
        <v>250</v>
      </c>
      <c r="E65" s="158">
        <v>1</v>
      </c>
      <c r="F65" s="152"/>
      <c r="G65" s="152">
        <f t="shared" si="3"/>
        <v>0</v>
      </c>
    </row>
    <row r="66" spans="1:11" x14ac:dyDescent="0.25">
      <c r="A66" s="163">
        <v>53</v>
      </c>
      <c r="B66" s="163" t="s">
        <v>2596</v>
      </c>
      <c r="C66" s="136" t="s">
        <v>1275</v>
      </c>
      <c r="D66" s="157" t="s">
        <v>250</v>
      </c>
      <c r="E66" s="158">
        <v>3</v>
      </c>
      <c r="F66" s="152"/>
      <c r="G66" s="152">
        <f t="shared" si="3"/>
        <v>0</v>
      </c>
    </row>
    <row r="67" spans="1:11" x14ac:dyDescent="0.25">
      <c r="A67" s="163">
        <v>54</v>
      </c>
      <c r="B67" s="163" t="s">
        <v>2596</v>
      </c>
      <c r="C67" s="136" t="s">
        <v>1276</v>
      </c>
      <c r="D67" s="157" t="s">
        <v>250</v>
      </c>
      <c r="E67" s="158">
        <v>1</v>
      </c>
      <c r="F67" s="152"/>
      <c r="G67" s="152">
        <f t="shared" si="3"/>
        <v>0</v>
      </c>
    </row>
    <row r="68" spans="1:11" ht="31.5" x14ac:dyDescent="0.25">
      <c r="A68" s="163">
        <v>55</v>
      </c>
      <c r="B68" s="163" t="s">
        <v>2596</v>
      </c>
      <c r="C68" s="136" t="s">
        <v>1277</v>
      </c>
      <c r="D68" s="157" t="s">
        <v>434</v>
      </c>
      <c r="E68" s="158">
        <v>1</v>
      </c>
      <c r="F68" s="152"/>
      <c r="G68" s="152">
        <f t="shared" si="3"/>
        <v>0</v>
      </c>
    </row>
    <row r="69" spans="1:11" ht="31.5" x14ac:dyDescent="0.25">
      <c r="A69" s="163">
        <v>56</v>
      </c>
      <c r="B69" s="163" t="s">
        <v>2596</v>
      </c>
      <c r="C69" s="136" t="s">
        <v>1278</v>
      </c>
      <c r="D69" s="157" t="s">
        <v>434</v>
      </c>
      <c r="E69" s="158">
        <v>2</v>
      </c>
      <c r="F69" s="152"/>
      <c r="G69" s="152">
        <f t="shared" si="3"/>
        <v>0</v>
      </c>
    </row>
    <row r="70" spans="1:11" ht="31.5" x14ac:dyDescent="0.25">
      <c r="A70" s="163">
        <v>57</v>
      </c>
      <c r="B70" s="163" t="s">
        <v>2596</v>
      </c>
      <c r="C70" s="136" t="s">
        <v>1279</v>
      </c>
      <c r="D70" s="157" t="s">
        <v>434</v>
      </c>
      <c r="E70" s="158">
        <v>1</v>
      </c>
      <c r="F70" s="152"/>
      <c r="G70" s="152">
        <f t="shared" si="3"/>
        <v>0</v>
      </c>
    </row>
    <row r="71" spans="1:11" ht="31.5" x14ac:dyDescent="0.25">
      <c r="A71" s="163">
        <v>58</v>
      </c>
      <c r="B71" s="163" t="s">
        <v>2596</v>
      </c>
      <c r="C71" s="136" t="s">
        <v>1280</v>
      </c>
      <c r="D71" s="157" t="s">
        <v>434</v>
      </c>
      <c r="E71" s="158">
        <v>1</v>
      </c>
      <c r="F71" s="152"/>
      <c r="G71" s="152">
        <f t="shared" si="3"/>
        <v>0</v>
      </c>
    </row>
    <row r="72" spans="1:11" ht="31.5" x14ac:dyDescent="0.25">
      <c r="A72" s="163">
        <v>59</v>
      </c>
      <c r="B72" s="163" t="s">
        <v>2596</v>
      </c>
      <c r="C72" s="136" t="s">
        <v>1281</v>
      </c>
      <c r="D72" s="157" t="s">
        <v>434</v>
      </c>
      <c r="E72" s="158">
        <v>1</v>
      </c>
      <c r="F72" s="152"/>
      <c r="G72" s="152">
        <f t="shared" si="3"/>
        <v>0</v>
      </c>
    </row>
    <row r="73" spans="1:11" ht="31.5" x14ac:dyDescent="0.25">
      <c r="A73" s="163">
        <v>60</v>
      </c>
      <c r="B73" s="163" t="s">
        <v>2596</v>
      </c>
      <c r="C73" s="136" t="s">
        <v>1282</v>
      </c>
      <c r="D73" s="157" t="s">
        <v>434</v>
      </c>
      <c r="E73" s="158">
        <v>1</v>
      </c>
      <c r="F73" s="152"/>
      <c r="G73" s="152">
        <f t="shared" si="3"/>
        <v>0</v>
      </c>
    </row>
    <row r="74" spans="1:11" ht="31.5" x14ac:dyDescent="0.25">
      <c r="A74" s="163">
        <v>61</v>
      </c>
      <c r="B74" s="163" t="s">
        <v>2596</v>
      </c>
      <c r="C74" s="136" t="s">
        <v>1283</v>
      </c>
      <c r="D74" s="157" t="s">
        <v>434</v>
      </c>
      <c r="E74" s="158">
        <v>1</v>
      </c>
      <c r="F74" s="152"/>
      <c r="G74" s="152">
        <f t="shared" si="3"/>
        <v>0</v>
      </c>
    </row>
    <row r="75" spans="1:11" ht="31.5" x14ac:dyDescent="0.25">
      <c r="A75" s="163">
        <v>62</v>
      </c>
      <c r="B75" s="163" t="s">
        <v>2596</v>
      </c>
      <c r="C75" s="136" t="s">
        <v>1284</v>
      </c>
      <c r="D75" s="157" t="s">
        <v>434</v>
      </c>
      <c r="E75" s="158">
        <v>1</v>
      </c>
      <c r="F75" s="152"/>
      <c r="G75" s="152">
        <f t="shared" si="3"/>
        <v>0</v>
      </c>
    </row>
    <row r="76" spans="1:11" ht="31.5" x14ac:dyDescent="0.25">
      <c r="A76" s="163">
        <v>63</v>
      </c>
      <c r="B76" s="163" t="s">
        <v>2596</v>
      </c>
      <c r="C76" s="136" t="s">
        <v>1285</v>
      </c>
      <c r="D76" s="157" t="s">
        <v>434</v>
      </c>
      <c r="E76" s="158">
        <v>1</v>
      </c>
      <c r="F76" s="152"/>
      <c r="G76" s="152">
        <f t="shared" si="3"/>
        <v>0</v>
      </c>
    </row>
    <row r="77" spans="1:11" ht="31.5" x14ac:dyDescent="0.25">
      <c r="A77" s="163">
        <v>64</v>
      </c>
      <c r="B77" s="163" t="s">
        <v>2596</v>
      </c>
      <c r="C77" s="136" t="s">
        <v>1286</v>
      </c>
      <c r="D77" s="157" t="s">
        <v>434</v>
      </c>
      <c r="E77" s="158">
        <v>1</v>
      </c>
      <c r="F77" s="152"/>
      <c r="G77" s="152">
        <f t="shared" si="3"/>
        <v>0</v>
      </c>
    </row>
    <row r="78" spans="1:11" x14ac:dyDescent="0.25">
      <c r="A78" s="163">
        <v>65</v>
      </c>
      <c r="B78" s="163" t="s">
        <v>2596</v>
      </c>
      <c r="C78" s="136" t="s">
        <v>1287</v>
      </c>
      <c r="D78" s="157" t="s">
        <v>29</v>
      </c>
      <c r="E78" s="158">
        <v>2</v>
      </c>
      <c r="F78" s="152"/>
      <c r="G78" s="152">
        <f t="shared" si="3"/>
        <v>0</v>
      </c>
      <c r="K78" s="173"/>
    </row>
    <row r="79" spans="1:11" x14ac:dyDescent="0.25">
      <c r="A79" s="163">
        <v>66</v>
      </c>
      <c r="B79" s="163" t="s">
        <v>2596</v>
      </c>
      <c r="C79" s="136" t="s">
        <v>1288</v>
      </c>
      <c r="D79" s="157" t="s">
        <v>29</v>
      </c>
      <c r="E79" s="158">
        <v>7</v>
      </c>
      <c r="F79" s="152"/>
      <c r="G79" s="152">
        <f t="shared" si="3"/>
        <v>0</v>
      </c>
      <c r="K79" s="173"/>
    </row>
    <row r="80" spans="1:11" x14ac:dyDescent="0.25">
      <c r="A80" s="163">
        <v>67</v>
      </c>
      <c r="B80" s="163" t="s">
        <v>2596</v>
      </c>
      <c r="C80" s="136" t="s">
        <v>1289</v>
      </c>
      <c r="D80" s="157" t="s">
        <v>29</v>
      </c>
      <c r="E80" s="158">
        <v>2</v>
      </c>
      <c r="F80" s="152"/>
      <c r="G80" s="152">
        <f t="shared" si="3"/>
        <v>0</v>
      </c>
      <c r="K80" s="173"/>
    </row>
    <row r="81" spans="1:11" x14ac:dyDescent="0.25">
      <c r="A81" s="163">
        <v>68</v>
      </c>
      <c r="B81" s="163" t="s">
        <v>2596</v>
      </c>
      <c r="C81" s="136" t="s">
        <v>1290</v>
      </c>
      <c r="D81" s="157" t="s">
        <v>29</v>
      </c>
      <c r="E81" s="158">
        <v>1</v>
      </c>
      <c r="F81" s="152"/>
      <c r="G81" s="152">
        <f t="shared" si="3"/>
        <v>0</v>
      </c>
      <c r="K81" s="173"/>
    </row>
    <row r="82" spans="1:11" x14ac:dyDescent="0.25">
      <c r="A82" s="163">
        <v>69</v>
      </c>
      <c r="B82" s="163" t="s">
        <v>2596</v>
      </c>
      <c r="C82" s="136" t="s">
        <v>1291</v>
      </c>
      <c r="D82" s="157" t="s">
        <v>29</v>
      </c>
      <c r="E82" s="158">
        <v>5</v>
      </c>
      <c r="F82" s="152"/>
      <c r="G82" s="152">
        <f t="shared" si="3"/>
        <v>0</v>
      </c>
      <c r="K82" s="173"/>
    </row>
    <row r="83" spans="1:11" x14ac:dyDescent="0.25">
      <c r="A83" s="163">
        <v>70</v>
      </c>
      <c r="B83" s="163" t="s">
        <v>2596</v>
      </c>
      <c r="C83" s="136" t="s">
        <v>1292</v>
      </c>
      <c r="D83" s="157" t="s">
        <v>29</v>
      </c>
      <c r="E83" s="158">
        <v>2</v>
      </c>
      <c r="F83" s="152"/>
      <c r="G83" s="152">
        <f t="shared" si="3"/>
        <v>0</v>
      </c>
      <c r="K83" s="173"/>
    </row>
    <row r="84" spans="1:11" ht="31.5" x14ac:dyDescent="0.25">
      <c r="A84" s="163">
        <v>71</v>
      </c>
      <c r="B84" s="163" t="s">
        <v>2596</v>
      </c>
      <c r="C84" s="136" t="s">
        <v>1293</v>
      </c>
      <c r="D84" s="157" t="s">
        <v>24</v>
      </c>
      <c r="E84" s="158">
        <v>1</v>
      </c>
      <c r="F84" s="152"/>
      <c r="G84" s="152">
        <f t="shared" si="3"/>
        <v>0</v>
      </c>
      <c r="K84" s="173"/>
    </row>
    <row r="85" spans="1:11" ht="31.5" x14ac:dyDescent="0.25">
      <c r="A85" s="163">
        <v>72</v>
      </c>
      <c r="B85" s="163" t="s">
        <v>2596</v>
      </c>
      <c r="C85" s="136" t="s">
        <v>1294</v>
      </c>
      <c r="D85" s="157" t="s">
        <v>24</v>
      </c>
      <c r="E85" s="158">
        <v>2</v>
      </c>
      <c r="F85" s="152"/>
      <c r="G85" s="152">
        <f t="shared" si="3"/>
        <v>0</v>
      </c>
      <c r="K85" s="173"/>
    </row>
    <row r="86" spans="1:11" ht="31.5" x14ac:dyDescent="0.25">
      <c r="A86" s="163">
        <v>73</v>
      </c>
      <c r="B86" s="163" t="s">
        <v>2596</v>
      </c>
      <c r="C86" s="136" t="s">
        <v>1295</v>
      </c>
      <c r="D86" s="157" t="s">
        <v>24</v>
      </c>
      <c r="E86" s="158">
        <v>1</v>
      </c>
      <c r="F86" s="152"/>
      <c r="G86" s="152">
        <f t="shared" si="3"/>
        <v>0</v>
      </c>
      <c r="K86" s="173"/>
    </row>
    <row r="87" spans="1:11" ht="31.5" x14ac:dyDescent="0.25">
      <c r="A87" s="163">
        <v>74</v>
      </c>
      <c r="B87" s="163" t="s">
        <v>2596</v>
      </c>
      <c r="C87" s="136" t="s">
        <v>1296</v>
      </c>
      <c r="D87" s="157" t="s">
        <v>250</v>
      </c>
      <c r="E87" s="158">
        <v>1</v>
      </c>
      <c r="F87" s="152"/>
      <c r="G87" s="152">
        <f t="shared" si="3"/>
        <v>0</v>
      </c>
      <c r="K87" s="173"/>
    </row>
    <row r="88" spans="1:11" ht="31.5" x14ac:dyDescent="0.25">
      <c r="A88" s="163">
        <v>75</v>
      </c>
      <c r="B88" s="163" t="s">
        <v>2596</v>
      </c>
      <c r="C88" s="136" t="s">
        <v>1297</v>
      </c>
      <c r="D88" s="157" t="s">
        <v>250</v>
      </c>
      <c r="E88" s="158">
        <v>1</v>
      </c>
      <c r="F88" s="152"/>
      <c r="G88" s="152">
        <f t="shared" si="3"/>
        <v>0</v>
      </c>
      <c r="K88" s="173"/>
    </row>
    <row r="89" spans="1:11" ht="31.5" x14ac:dyDescent="0.25">
      <c r="A89" s="163">
        <v>76</v>
      </c>
      <c r="B89" s="163" t="s">
        <v>2596</v>
      </c>
      <c r="C89" s="136" t="s">
        <v>1298</v>
      </c>
      <c r="D89" s="157" t="s">
        <v>250</v>
      </c>
      <c r="E89" s="158">
        <v>1</v>
      </c>
      <c r="F89" s="152"/>
      <c r="G89" s="152">
        <f t="shared" si="3"/>
        <v>0</v>
      </c>
      <c r="K89" s="173"/>
    </row>
    <row r="90" spans="1:11" ht="31.5" x14ac:dyDescent="0.25">
      <c r="A90" s="163">
        <v>77</v>
      </c>
      <c r="B90" s="163" t="s">
        <v>2596</v>
      </c>
      <c r="C90" s="136" t="s">
        <v>1299</v>
      </c>
      <c r="D90" s="157" t="s">
        <v>250</v>
      </c>
      <c r="E90" s="158">
        <v>1</v>
      </c>
      <c r="F90" s="152"/>
      <c r="G90" s="152">
        <f t="shared" si="3"/>
        <v>0</v>
      </c>
      <c r="K90" s="173"/>
    </row>
    <row r="91" spans="1:11" x14ac:dyDescent="0.25">
      <c r="A91" s="163">
        <v>78</v>
      </c>
      <c r="B91" s="163" t="s">
        <v>2596</v>
      </c>
      <c r="C91" s="136" t="s">
        <v>2698</v>
      </c>
      <c r="D91" s="157" t="s">
        <v>29</v>
      </c>
      <c r="E91" s="158">
        <v>1</v>
      </c>
      <c r="F91" s="152"/>
      <c r="G91" s="152">
        <f t="shared" si="3"/>
        <v>0</v>
      </c>
      <c r="K91" s="173"/>
    </row>
    <row r="92" spans="1:11" x14ac:dyDescent="0.25">
      <c r="A92" s="163">
        <v>79</v>
      </c>
      <c r="B92" s="163" t="s">
        <v>2596</v>
      </c>
      <c r="C92" s="136" t="s">
        <v>2699</v>
      </c>
      <c r="D92" s="157" t="s">
        <v>29</v>
      </c>
      <c r="E92" s="158">
        <v>1</v>
      </c>
      <c r="F92" s="152"/>
      <c r="G92" s="152">
        <f t="shared" si="3"/>
        <v>0</v>
      </c>
      <c r="K92" s="173"/>
    </row>
    <row r="93" spans="1:11" x14ac:dyDescent="0.25">
      <c r="A93" s="163">
        <v>80</v>
      </c>
      <c r="B93" s="163" t="s">
        <v>2596</v>
      </c>
      <c r="C93" s="136" t="s">
        <v>2700</v>
      </c>
      <c r="D93" s="157" t="s">
        <v>29</v>
      </c>
      <c r="E93" s="158">
        <v>2</v>
      </c>
      <c r="F93" s="152"/>
      <c r="G93" s="152">
        <f t="shared" si="3"/>
        <v>0</v>
      </c>
      <c r="K93" s="173"/>
    </row>
    <row r="94" spans="1:11" ht="31.5" x14ac:dyDescent="0.25">
      <c r="A94" s="163">
        <v>81</v>
      </c>
      <c r="B94" s="163" t="s">
        <v>2596</v>
      </c>
      <c r="C94" s="136" t="s">
        <v>2701</v>
      </c>
      <c r="D94" s="157" t="s">
        <v>29</v>
      </c>
      <c r="E94" s="158">
        <v>1</v>
      </c>
      <c r="F94" s="152"/>
      <c r="G94" s="152">
        <f t="shared" si="3"/>
        <v>0</v>
      </c>
      <c r="K94" s="173"/>
    </row>
    <row r="95" spans="1:11" x14ac:dyDescent="0.25">
      <c r="A95" s="163">
        <v>82</v>
      </c>
      <c r="B95" s="163" t="s">
        <v>2596</v>
      </c>
      <c r="C95" s="136" t="s">
        <v>2702</v>
      </c>
      <c r="D95" s="157" t="s">
        <v>434</v>
      </c>
      <c r="E95" s="158">
        <v>1</v>
      </c>
      <c r="F95" s="152"/>
      <c r="G95" s="152">
        <f t="shared" si="3"/>
        <v>0</v>
      </c>
    </row>
    <row r="96" spans="1:11" ht="47.25" x14ac:dyDescent="0.25">
      <c r="A96" s="163">
        <v>83</v>
      </c>
      <c r="B96" s="163" t="s">
        <v>2596</v>
      </c>
      <c r="C96" s="136" t="s">
        <v>1300</v>
      </c>
      <c r="D96" s="157" t="s">
        <v>434</v>
      </c>
      <c r="E96" s="158">
        <v>9</v>
      </c>
      <c r="F96" s="152"/>
      <c r="G96" s="152">
        <f t="shared" si="3"/>
        <v>0</v>
      </c>
    </row>
    <row r="97" spans="1:7" ht="47.25" x14ac:dyDescent="0.25">
      <c r="A97" s="163">
        <v>84</v>
      </c>
      <c r="B97" s="163" t="s">
        <v>2596</v>
      </c>
      <c r="C97" s="136" t="s">
        <v>1301</v>
      </c>
      <c r="D97" s="157" t="s">
        <v>434</v>
      </c>
      <c r="E97" s="158">
        <v>3</v>
      </c>
      <c r="F97" s="152"/>
      <c r="G97" s="152">
        <f t="shared" si="3"/>
        <v>0</v>
      </c>
    </row>
    <row r="98" spans="1:7" ht="31.5" x14ac:dyDescent="0.25">
      <c r="A98" s="163">
        <v>85</v>
      </c>
      <c r="B98" s="163" t="s">
        <v>2596</v>
      </c>
      <c r="C98" s="136" t="s">
        <v>1302</v>
      </c>
      <c r="D98" s="157" t="s">
        <v>434</v>
      </c>
      <c r="E98" s="158">
        <v>9</v>
      </c>
      <c r="F98" s="152"/>
      <c r="G98" s="152">
        <f t="shared" si="3"/>
        <v>0</v>
      </c>
    </row>
    <row r="99" spans="1:7" ht="47.25" x14ac:dyDescent="0.25">
      <c r="A99" s="163">
        <v>86</v>
      </c>
      <c r="B99" s="163" t="s">
        <v>2596</v>
      </c>
      <c r="C99" s="136" t="s">
        <v>1303</v>
      </c>
      <c r="D99" s="157" t="s">
        <v>434</v>
      </c>
      <c r="E99" s="158">
        <v>4</v>
      </c>
      <c r="F99" s="152"/>
      <c r="G99" s="152">
        <f t="shared" si="3"/>
        <v>0</v>
      </c>
    </row>
    <row r="100" spans="1:7" ht="47.25" x14ac:dyDescent="0.25">
      <c r="A100" s="163">
        <v>87</v>
      </c>
      <c r="B100" s="163" t="s">
        <v>2596</v>
      </c>
      <c r="C100" s="136" t="s">
        <v>1304</v>
      </c>
      <c r="D100" s="157" t="s">
        <v>434</v>
      </c>
      <c r="E100" s="158">
        <v>1</v>
      </c>
      <c r="F100" s="152"/>
      <c r="G100" s="152">
        <f t="shared" si="3"/>
        <v>0</v>
      </c>
    </row>
    <row r="101" spans="1:7" ht="31.5" x14ac:dyDescent="0.25">
      <c r="A101" s="163">
        <v>88</v>
      </c>
      <c r="B101" s="163" t="s">
        <v>2596</v>
      </c>
      <c r="C101" s="136" t="s">
        <v>1305</v>
      </c>
      <c r="D101" s="157" t="s">
        <v>434</v>
      </c>
      <c r="E101" s="158">
        <v>1</v>
      </c>
      <c r="F101" s="152"/>
      <c r="G101" s="152">
        <f t="shared" si="3"/>
        <v>0</v>
      </c>
    </row>
    <row r="102" spans="1:7" ht="31.5" x14ac:dyDescent="0.25">
      <c r="A102" s="163">
        <v>89</v>
      </c>
      <c r="B102" s="163" t="s">
        <v>2596</v>
      </c>
      <c r="C102" s="136" t="s">
        <v>1306</v>
      </c>
      <c r="D102" s="157" t="s">
        <v>434</v>
      </c>
      <c r="E102" s="158">
        <v>2</v>
      </c>
      <c r="F102" s="152"/>
      <c r="G102" s="152">
        <f t="shared" si="3"/>
        <v>0</v>
      </c>
    </row>
    <row r="103" spans="1:7" ht="31.5" x14ac:dyDescent="0.25">
      <c r="A103" s="163">
        <v>90</v>
      </c>
      <c r="B103" s="163" t="s">
        <v>2596</v>
      </c>
      <c r="C103" s="136" t="s">
        <v>1307</v>
      </c>
      <c r="D103" s="157" t="s">
        <v>434</v>
      </c>
      <c r="E103" s="158">
        <v>2</v>
      </c>
      <c r="F103" s="152"/>
      <c r="G103" s="152">
        <f t="shared" si="3"/>
        <v>0</v>
      </c>
    </row>
    <row r="104" spans="1:7" ht="31.5" x14ac:dyDescent="0.25">
      <c r="A104" s="163">
        <v>91</v>
      </c>
      <c r="B104" s="163" t="s">
        <v>2596</v>
      </c>
      <c r="C104" s="136" t="s">
        <v>1308</v>
      </c>
      <c r="D104" s="157" t="s">
        <v>434</v>
      </c>
      <c r="E104" s="158">
        <v>3</v>
      </c>
      <c r="F104" s="152"/>
      <c r="G104" s="152">
        <f t="shared" si="3"/>
        <v>0</v>
      </c>
    </row>
    <row r="105" spans="1:7" ht="31.5" x14ac:dyDescent="0.25">
      <c r="A105" s="163">
        <v>92</v>
      </c>
      <c r="B105" s="163" t="s">
        <v>2596</v>
      </c>
      <c r="C105" s="136" t="s">
        <v>1309</v>
      </c>
      <c r="D105" s="157" t="s">
        <v>434</v>
      </c>
      <c r="E105" s="158">
        <v>3</v>
      </c>
      <c r="F105" s="152"/>
      <c r="G105" s="152">
        <f t="shared" si="3"/>
        <v>0</v>
      </c>
    </row>
    <row r="106" spans="1:7" ht="31.5" x14ac:dyDescent="0.25">
      <c r="A106" s="163">
        <v>93</v>
      </c>
      <c r="B106" s="163" t="s">
        <v>2596</v>
      </c>
      <c r="C106" s="136" t="s">
        <v>1310</v>
      </c>
      <c r="D106" s="157" t="s">
        <v>434</v>
      </c>
      <c r="E106" s="158">
        <v>1</v>
      </c>
      <c r="F106" s="152"/>
      <c r="G106" s="152">
        <f t="shared" si="3"/>
        <v>0</v>
      </c>
    </row>
    <row r="107" spans="1:7" ht="31.5" x14ac:dyDescent="0.25">
      <c r="A107" s="163">
        <v>94</v>
      </c>
      <c r="B107" s="163" t="s">
        <v>2596</v>
      </c>
      <c r="C107" s="136" t="s">
        <v>1311</v>
      </c>
      <c r="D107" s="157" t="s">
        <v>434</v>
      </c>
      <c r="E107" s="158">
        <v>1</v>
      </c>
      <c r="F107" s="152"/>
      <c r="G107" s="152">
        <f t="shared" ref="G107:G126" si="4">ROUND(E107*F107,2)</f>
        <v>0</v>
      </c>
    </row>
    <row r="108" spans="1:7" ht="31.5" x14ac:dyDescent="0.25">
      <c r="A108" s="163">
        <v>95</v>
      </c>
      <c r="B108" s="163" t="s">
        <v>2596</v>
      </c>
      <c r="C108" s="136" t="s">
        <v>1312</v>
      </c>
      <c r="D108" s="157" t="s">
        <v>434</v>
      </c>
      <c r="E108" s="158">
        <v>1</v>
      </c>
      <c r="F108" s="152"/>
      <c r="G108" s="152">
        <f t="shared" si="4"/>
        <v>0</v>
      </c>
    </row>
    <row r="109" spans="1:7" ht="31.5" x14ac:dyDescent="0.25">
      <c r="A109" s="163">
        <v>96</v>
      </c>
      <c r="B109" s="163" t="s">
        <v>2596</v>
      </c>
      <c r="C109" s="136" t="s">
        <v>1313</v>
      </c>
      <c r="D109" s="157" t="s">
        <v>434</v>
      </c>
      <c r="E109" s="158">
        <v>1</v>
      </c>
      <c r="F109" s="152"/>
      <c r="G109" s="152">
        <f t="shared" si="4"/>
        <v>0</v>
      </c>
    </row>
    <row r="110" spans="1:7" ht="47.25" x14ac:dyDescent="0.25">
      <c r="A110" s="163">
        <v>97</v>
      </c>
      <c r="B110" s="163" t="s">
        <v>2596</v>
      </c>
      <c r="C110" s="136" t="s">
        <v>1314</v>
      </c>
      <c r="D110" s="157" t="s">
        <v>434</v>
      </c>
      <c r="E110" s="158">
        <v>1</v>
      </c>
      <c r="F110" s="152"/>
      <c r="G110" s="152">
        <f t="shared" si="4"/>
        <v>0</v>
      </c>
    </row>
    <row r="111" spans="1:7" ht="31.5" x14ac:dyDescent="0.25">
      <c r="A111" s="163">
        <v>98</v>
      </c>
      <c r="B111" s="163" t="s">
        <v>2596</v>
      </c>
      <c r="C111" s="136" t="s">
        <v>1315</v>
      </c>
      <c r="D111" s="157" t="s">
        <v>434</v>
      </c>
      <c r="E111" s="158">
        <v>3</v>
      </c>
      <c r="F111" s="152"/>
      <c r="G111" s="152">
        <f t="shared" si="4"/>
        <v>0</v>
      </c>
    </row>
    <row r="112" spans="1:7" ht="31.5" x14ac:dyDescent="0.25">
      <c r="A112" s="163">
        <v>99</v>
      </c>
      <c r="B112" s="163" t="s">
        <v>2596</v>
      </c>
      <c r="C112" s="136" t="s">
        <v>1316</v>
      </c>
      <c r="D112" s="157" t="s">
        <v>434</v>
      </c>
      <c r="E112" s="158">
        <v>1</v>
      </c>
      <c r="F112" s="152"/>
      <c r="G112" s="152">
        <f t="shared" si="4"/>
        <v>0</v>
      </c>
    </row>
    <row r="113" spans="1:11" ht="31.5" x14ac:dyDescent="0.25">
      <c r="A113" s="163">
        <v>100</v>
      </c>
      <c r="B113" s="163" t="s">
        <v>2596</v>
      </c>
      <c r="C113" s="136" t="s">
        <v>1317</v>
      </c>
      <c r="D113" s="157" t="s">
        <v>434</v>
      </c>
      <c r="E113" s="158">
        <v>1</v>
      </c>
      <c r="F113" s="152"/>
      <c r="G113" s="152">
        <f t="shared" si="4"/>
        <v>0</v>
      </c>
    </row>
    <row r="114" spans="1:11" ht="31.5" x14ac:dyDescent="0.25">
      <c r="A114" s="163">
        <v>101</v>
      </c>
      <c r="B114" s="163" t="s">
        <v>2596</v>
      </c>
      <c r="C114" s="136" t="s">
        <v>1318</v>
      </c>
      <c r="D114" s="157" t="s">
        <v>434</v>
      </c>
      <c r="E114" s="158">
        <v>1</v>
      </c>
      <c r="F114" s="152"/>
      <c r="G114" s="152">
        <f t="shared" si="4"/>
        <v>0</v>
      </c>
    </row>
    <row r="115" spans="1:11" ht="31.5" x14ac:dyDescent="0.25">
      <c r="A115" s="163">
        <v>102</v>
      </c>
      <c r="B115" s="163" t="s">
        <v>2596</v>
      </c>
      <c r="C115" s="136" t="s">
        <v>1319</v>
      </c>
      <c r="D115" s="157" t="s">
        <v>434</v>
      </c>
      <c r="E115" s="158">
        <v>2</v>
      </c>
      <c r="F115" s="152"/>
      <c r="G115" s="152">
        <f t="shared" si="4"/>
        <v>0</v>
      </c>
    </row>
    <row r="116" spans="1:11" ht="31.5" x14ac:dyDescent="0.25">
      <c r="A116" s="163">
        <v>103</v>
      </c>
      <c r="B116" s="163" t="s">
        <v>2596</v>
      </c>
      <c r="C116" s="136" t="s">
        <v>1320</v>
      </c>
      <c r="D116" s="157" t="s">
        <v>24</v>
      </c>
      <c r="E116" s="158">
        <v>2</v>
      </c>
      <c r="F116" s="152"/>
      <c r="G116" s="152">
        <f t="shared" si="4"/>
        <v>0</v>
      </c>
      <c r="K116" s="173"/>
    </row>
    <row r="117" spans="1:11" ht="31.5" x14ac:dyDescent="0.25">
      <c r="A117" s="163">
        <v>104</v>
      </c>
      <c r="B117" s="163" t="s">
        <v>2596</v>
      </c>
      <c r="C117" s="136" t="s">
        <v>1321</v>
      </c>
      <c r="D117" s="157" t="s">
        <v>1253</v>
      </c>
      <c r="E117" s="158">
        <v>1</v>
      </c>
      <c r="F117" s="152"/>
      <c r="G117" s="152">
        <f t="shared" si="4"/>
        <v>0</v>
      </c>
      <c r="K117" s="173"/>
    </row>
    <row r="118" spans="1:11" ht="31.5" x14ac:dyDescent="0.25">
      <c r="A118" s="163">
        <v>105</v>
      </c>
      <c r="B118" s="163" t="s">
        <v>2596</v>
      </c>
      <c r="C118" s="136" t="s">
        <v>1322</v>
      </c>
      <c r="D118" s="157" t="s">
        <v>1253</v>
      </c>
      <c r="E118" s="158">
        <v>3</v>
      </c>
      <c r="F118" s="152"/>
      <c r="G118" s="152">
        <f t="shared" si="4"/>
        <v>0</v>
      </c>
      <c r="K118" s="173"/>
    </row>
    <row r="119" spans="1:11" ht="31.5" x14ac:dyDescent="0.25">
      <c r="A119" s="163">
        <v>106</v>
      </c>
      <c r="B119" s="163" t="s">
        <v>2596</v>
      </c>
      <c r="C119" s="136" t="s">
        <v>1323</v>
      </c>
      <c r="D119" s="157" t="s">
        <v>1253</v>
      </c>
      <c r="E119" s="158">
        <v>1</v>
      </c>
      <c r="F119" s="152"/>
      <c r="G119" s="152">
        <f t="shared" si="4"/>
        <v>0</v>
      </c>
      <c r="K119" s="173"/>
    </row>
    <row r="120" spans="1:11" ht="31.5" x14ac:dyDescent="0.25">
      <c r="A120" s="163">
        <v>107</v>
      </c>
      <c r="B120" s="163" t="s">
        <v>2596</v>
      </c>
      <c r="C120" s="136" t="s">
        <v>1252</v>
      </c>
      <c r="D120" s="157" t="s">
        <v>1253</v>
      </c>
      <c r="E120" s="158">
        <v>9</v>
      </c>
      <c r="F120" s="152"/>
      <c r="G120" s="152">
        <f t="shared" si="4"/>
        <v>0</v>
      </c>
      <c r="K120" s="173"/>
    </row>
    <row r="121" spans="1:11" ht="31.5" x14ac:dyDescent="0.25">
      <c r="A121" s="163">
        <v>108</v>
      </c>
      <c r="B121" s="163" t="s">
        <v>2596</v>
      </c>
      <c r="C121" s="136" t="s">
        <v>1324</v>
      </c>
      <c r="D121" s="157" t="s">
        <v>1253</v>
      </c>
      <c r="E121" s="158">
        <v>1</v>
      </c>
      <c r="F121" s="152"/>
      <c r="G121" s="152">
        <f t="shared" si="4"/>
        <v>0</v>
      </c>
      <c r="K121" s="173"/>
    </row>
    <row r="122" spans="1:11" ht="31.5" x14ac:dyDescent="0.25">
      <c r="A122" s="163">
        <v>109</v>
      </c>
      <c r="B122" s="163" t="s">
        <v>2596</v>
      </c>
      <c r="C122" s="136" t="s">
        <v>1254</v>
      </c>
      <c r="D122" s="157" t="s">
        <v>1253</v>
      </c>
      <c r="E122" s="158">
        <v>3</v>
      </c>
      <c r="F122" s="152"/>
      <c r="G122" s="152">
        <f t="shared" si="4"/>
        <v>0</v>
      </c>
      <c r="K122" s="173"/>
    </row>
    <row r="123" spans="1:11" ht="31.5" x14ac:dyDescent="0.25">
      <c r="A123" s="163">
        <v>110</v>
      </c>
      <c r="B123" s="163" t="s">
        <v>2596</v>
      </c>
      <c r="C123" s="136" t="s">
        <v>1255</v>
      </c>
      <c r="D123" s="157" t="s">
        <v>1253</v>
      </c>
      <c r="E123" s="158">
        <v>23</v>
      </c>
      <c r="F123" s="152"/>
      <c r="G123" s="152">
        <f t="shared" si="4"/>
        <v>0</v>
      </c>
      <c r="K123" s="173"/>
    </row>
    <row r="124" spans="1:11" ht="31.5" x14ac:dyDescent="0.25">
      <c r="A124" s="163">
        <v>111</v>
      </c>
      <c r="B124" s="163" t="s">
        <v>2596</v>
      </c>
      <c r="C124" s="136" t="s">
        <v>1256</v>
      </c>
      <c r="D124" s="157" t="s">
        <v>1253</v>
      </c>
      <c r="E124" s="158">
        <v>12</v>
      </c>
      <c r="F124" s="152"/>
      <c r="G124" s="152">
        <f t="shared" si="4"/>
        <v>0</v>
      </c>
      <c r="K124" s="173"/>
    </row>
    <row r="125" spans="1:11" x14ac:dyDescent="0.25">
      <c r="A125" s="163">
        <v>112</v>
      </c>
      <c r="B125" s="163" t="s">
        <v>2596</v>
      </c>
      <c r="C125" s="136" t="s">
        <v>1325</v>
      </c>
      <c r="D125" s="157" t="s">
        <v>29</v>
      </c>
      <c r="E125" s="158">
        <v>24</v>
      </c>
      <c r="F125" s="152"/>
      <c r="G125" s="152">
        <f t="shared" si="4"/>
        <v>0</v>
      </c>
      <c r="K125" s="173"/>
    </row>
    <row r="126" spans="1:11" x14ac:dyDescent="0.25">
      <c r="A126" s="163">
        <v>113</v>
      </c>
      <c r="B126" s="163" t="s">
        <v>2596</v>
      </c>
      <c r="C126" s="136" t="s">
        <v>1326</v>
      </c>
      <c r="D126" s="157" t="s">
        <v>41</v>
      </c>
      <c r="E126" s="158">
        <v>19.29</v>
      </c>
      <c r="F126" s="152"/>
      <c r="G126" s="152">
        <f t="shared" si="4"/>
        <v>0</v>
      </c>
      <c r="K126" s="173"/>
    </row>
    <row r="127" spans="1:11" x14ac:dyDescent="0.25">
      <c r="A127" s="347"/>
      <c r="B127" s="347"/>
      <c r="C127" s="348" t="s">
        <v>1327</v>
      </c>
      <c r="D127" s="349" t="s">
        <v>397</v>
      </c>
      <c r="E127" s="350" t="s">
        <v>397</v>
      </c>
      <c r="F127" s="363" t="s">
        <v>397</v>
      </c>
      <c r="G127" s="352">
        <f>SUM(G60:G126)</f>
        <v>0</v>
      </c>
      <c r="H127" s="147"/>
      <c r="I127" s="148"/>
    </row>
    <row r="128" spans="1:11" s="57" customFormat="1" x14ac:dyDescent="0.25">
      <c r="A128" s="113" t="s">
        <v>553</v>
      </c>
      <c r="B128" s="113"/>
      <c r="C128" s="114" t="s">
        <v>1328</v>
      </c>
      <c r="D128" s="134" t="s">
        <v>397</v>
      </c>
      <c r="E128" s="135" t="s">
        <v>397</v>
      </c>
      <c r="F128" s="116" t="s">
        <v>397</v>
      </c>
      <c r="G128" s="134" t="s">
        <v>397</v>
      </c>
    </row>
    <row r="129" spans="1:11" s="57" customFormat="1" ht="31.5" x14ac:dyDescent="0.25">
      <c r="A129" s="66">
        <v>114</v>
      </c>
      <c r="B129" s="53" t="s">
        <v>2596</v>
      </c>
      <c r="C129" s="100" t="s">
        <v>1329</v>
      </c>
      <c r="D129" s="152" t="s">
        <v>434</v>
      </c>
      <c r="E129" s="168">
        <v>5</v>
      </c>
      <c r="F129" s="116"/>
      <c r="G129" s="152">
        <f>ROUND(E129*F129,2)</f>
        <v>0</v>
      </c>
    </row>
    <row r="130" spans="1:11" s="57" customFormat="1" ht="47.25" x14ac:dyDescent="0.25">
      <c r="A130" s="66">
        <v>115</v>
      </c>
      <c r="B130" s="53" t="s">
        <v>2596</v>
      </c>
      <c r="C130" s="100" t="s">
        <v>1314</v>
      </c>
      <c r="D130" s="152" t="s">
        <v>434</v>
      </c>
      <c r="E130" s="168">
        <v>5</v>
      </c>
      <c r="F130" s="116"/>
      <c r="G130" s="152">
        <f t="shared" ref="G130:G187" si="5">ROUND(E130*F130,2)</f>
        <v>0</v>
      </c>
    </row>
    <row r="131" spans="1:11" s="57" customFormat="1" ht="47.25" x14ac:dyDescent="0.25">
      <c r="A131" s="66">
        <v>116</v>
      </c>
      <c r="B131" s="53" t="s">
        <v>2596</v>
      </c>
      <c r="C131" s="100" t="s">
        <v>1330</v>
      </c>
      <c r="D131" s="152" t="s">
        <v>434</v>
      </c>
      <c r="E131" s="168">
        <v>1</v>
      </c>
      <c r="F131" s="116"/>
      <c r="G131" s="152">
        <f t="shared" si="5"/>
        <v>0</v>
      </c>
    </row>
    <row r="132" spans="1:11" s="57" customFormat="1" ht="47.25" x14ac:dyDescent="0.25">
      <c r="A132" s="66">
        <v>117</v>
      </c>
      <c r="B132" s="53" t="s">
        <v>2596</v>
      </c>
      <c r="C132" s="100" t="s">
        <v>1331</v>
      </c>
      <c r="D132" s="152" t="s">
        <v>434</v>
      </c>
      <c r="E132" s="168">
        <v>2</v>
      </c>
      <c r="F132" s="116"/>
      <c r="G132" s="152">
        <f t="shared" si="5"/>
        <v>0</v>
      </c>
    </row>
    <row r="133" spans="1:11" s="57" customFormat="1" ht="31.5" x14ac:dyDescent="0.25">
      <c r="A133" s="66">
        <v>118</v>
      </c>
      <c r="B133" s="53" t="s">
        <v>2596</v>
      </c>
      <c r="C133" s="100" t="s">
        <v>1322</v>
      </c>
      <c r="D133" s="152" t="s">
        <v>1253</v>
      </c>
      <c r="E133" s="168">
        <v>5</v>
      </c>
      <c r="F133" s="116"/>
      <c r="G133" s="152">
        <f t="shared" si="5"/>
        <v>0</v>
      </c>
      <c r="K133" s="173"/>
    </row>
    <row r="134" spans="1:11" s="57" customFormat="1" ht="31.5" x14ac:dyDescent="0.25">
      <c r="A134" s="66">
        <v>119</v>
      </c>
      <c r="B134" s="53" t="s">
        <v>2596</v>
      </c>
      <c r="C134" s="100" t="s">
        <v>1323</v>
      </c>
      <c r="D134" s="152" t="s">
        <v>1253</v>
      </c>
      <c r="E134" s="168">
        <v>5</v>
      </c>
      <c r="F134" s="116"/>
      <c r="G134" s="152">
        <f t="shared" si="5"/>
        <v>0</v>
      </c>
      <c r="K134" s="173"/>
    </row>
    <row r="135" spans="1:11" s="57" customFormat="1" ht="31.5" x14ac:dyDescent="0.25">
      <c r="A135" s="66">
        <v>120</v>
      </c>
      <c r="B135" s="53" t="s">
        <v>2596</v>
      </c>
      <c r="C135" s="100" t="s">
        <v>1332</v>
      </c>
      <c r="D135" s="152" t="s">
        <v>1253</v>
      </c>
      <c r="E135" s="168">
        <v>1</v>
      </c>
      <c r="F135" s="116"/>
      <c r="G135" s="152">
        <f t="shared" si="5"/>
        <v>0</v>
      </c>
      <c r="K135" s="173"/>
    </row>
    <row r="136" spans="1:11" s="57" customFormat="1" ht="31.5" x14ac:dyDescent="0.25">
      <c r="A136" s="66">
        <v>121</v>
      </c>
      <c r="B136" s="53" t="s">
        <v>2596</v>
      </c>
      <c r="C136" s="100" t="s">
        <v>1333</v>
      </c>
      <c r="D136" s="152" t="s">
        <v>1253</v>
      </c>
      <c r="E136" s="168">
        <v>2</v>
      </c>
      <c r="F136" s="116"/>
      <c r="G136" s="152">
        <f t="shared" si="5"/>
        <v>0</v>
      </c>
      <c r="K136" s="173"/>
    </row>
    <row r="137" spans="1:11" s="57" customFormat="1" ht="31.5" x14ac:dyDescent="0.25">
      <c r="A137" s="66">
        <v>122</v>
      </c>
      <c r="B137" s="53" t="s">
        <v>2596</v>
      </c>
      <c r="C137" s="100" t="s">
        <v>1334</v>
      </c>
      <c r="D137" s="152" t="s">
        <v>1253</v>
      </c>
      <c r="E137" s="168">
        <v>2</v>
      </c>
      <c r="F137" s="116"/>
      <c r="G137" s="152">
        <f t="shared" si="5"/>
        <v>0</v>
      </c>
      <c r="K137" s="173"/>
    </row>
    <row r="138" spans="1:11" s="57" customFormat="1" ht="31.5" x14ac:dyDescent="0.25">
      <c r="A138" s="66">
        <v>123</v>
      </c>
      <c r="B138" s="53" t="s">
        <v>2596</v>
      </c>
      <c r="C138" s="100" t="s">
        <v>1335</v>
      </c>
      <c r="D138" s="152" t="s">
        <v>434</v>
      </c>
      <c r="E138" s="168">
        <v>5</v>
      </c>
      <c r="F138" s="116"/>
      <c r="G138" s="152">
        <f t="shared" si="5"/>
        <v>0</v>
      </c>
    </row>
    <row r="139" spans="1:11" s="57" customFormat="1" ht="31.5" x14ac:dyDescent="0.25">
      <c r="A139" s="66">
        <v>124</v>
      </c>
      <c r="B139" s="53" t="s">
        <v>2596</v>
      </c>
      <c r="C139" s="100" t="s">
        <v>1336</v>
      </c>
      <c r="D139" s="152" t="s">
        <v>434</v>
      </c>
      <c r="E139" s="168">
        <v>5</v>
      </c>
      <c r="F139" s="116"/>
      <c r="G139" s="152">
        <f t="shared" si="5"/>
        <v>0</v>
      </c>
    </row>
    <row r="140" spans="1:11" s="57" customFormat="1" ht="31.5" x14ac:dyDescent="0.25">
      <c r="A140" s="66">
        <v>125</v>
      </c>
      <c r="B140" s="53" t="s">
        <v>2596</v>
      </c>
      <c r="C140" s="100" t="s">
        <v>1337</v>
      </c>
      <c r="D140" s="152" t="s">
        <v>434</v>
      </c>
      <c r="E140" s="168">
        <v>1</v>
      </c>
      <c r="F140" s="116"/>
      <c r="G140" s="152">
        <f t="shared" si="5"/>
        <v>0</v>
      </c>
    </row>
    <row r="141" spans="1:11" s="57" customFormat="1" x14ac:dyDescent="0.25">
      <c r="A141" s="66">
        <v>126</v>
      </c>
      <c r="B141" s="53" t="s">
        <v>2596</v>
      </c>
      <c r="C141" s="100" t="s">
        <v>2703</v>
      </c>
      <c r="D141" s="152" t="s">
        <v>1253</v>
      </c>
      <c r="E141" s="168">
        <v>1</v>
      </c>
      <c r="F141" s="116"/>
      <c r="G141" s="152">
        <f t="shared" si="5"/>
        <v>0</v>
      </c>
      <c r="K141" s="173"/>
    </row>
    <row r="142" spans="1:11" s="57" customFormat="1" x14ac:dyDescent="0.25">
      <c r="A142" s="66">
        <v>127</v>
      </c>
      <c r="B142" s="53" t="s">
        <v>2596</v>
      </c>
      <c r="C142" s="100" t="s">
        <v>2704</v>
      </c>
      <c r="D142" s="152" t="s">
        <v>1253</v>
      </c>
      <c r="E142" s="168">
        <v>1</v>
      </c>
      <c r="F142" s="116"/>
      <c r="G142" s="152">
        <f t="shared" si="5"/>
        <v>0</v>
      </c>
      <c r="K142" s="173"/>
    </row>
    <row r="143" spans="1:11" s="57" customFormat="1" x14ac:dyDescent="0.25">
      <c r="A143" s="66">
        <v>128</v>
      </c>
      <c r="B143" s="53" t="s">
        <v>2596</v>
      </c>
      <c r="C143" s="100" t="s">
        <v>2705</v>
      </c>
      <c r="D143" s="152" t="s">
        <v>1253</v>
      </c>
      <c r="E143" s="168">
        <v>3</v>
      </c>
      <c r="F143" s="116"/>
      <c r="G143" s="152">
        <f t="shared" si="5"/>
        <v>0</v>
      </c>
      <c r="K143" s="173"/>
    </row>
    <row r="144" spans="1:11" s="57" customFormat="1" x14ac:dyDescent="0.25">
      <c r="A144" s="66">
        <v>129</v>
      </c>
      <c r="B144" s="53" t="s">
        <v>2596</v>
      </c>
      <c r="C144" s="100" t="s">
        <v>2706</v>
      </c>
      <c r="D144" s="152" t="s">
        <v>1253</v>
      </c>
      <c r="E144" s="168">
        <v>5</v>
      </c>
      <c r="F144" s="116"/>
      <c r="G144" s="152">
        <f t="shared" si="5"/>
        <v>0</v>
      </c>
      <c r="K144" s="173"/>
    </row>
    <row r="145" spans="1:7" s="57" customFormat="1" x14ac:dyDescent="0.25">
      <c r="A145" s="66">
        <v>130</v>
      </c>
      <c r="B145" s="53" t="s">
        <v>2596</v>
      </c>
      <c r="C145" s="100" t="s">
        <v>1338</v>
      </c>
      <c r="D145" s="152" t="s">
        <v>434</v>
      </c>
      <c r="E145" s="168">
        <v>9</v>
      </c>
      <c r="F145" s="116"/>
      <c r="G145" s="152">
        <f t="shared" si="5"/>
        <v>0</v>
      </c>
    </row>
    <row r="146" spans="1:7" s="57" customFormat="1" x14ac:dyDescent="0.25">
      <c r="A146" s="66">
        <v>131</v>
      </c>
      <c r="B146" s="53" t="s">
        <v>2596</v>
      </c>
      <c r="C146" s="100" t="s">
        <v>1339</v>
      </c>
      <c r="D146" s="152" t="s">
        <v>434</v>
      </c>
      <c r="E146" s="168">
        <v>3</v>
      </c>
      <c r="F146" s="116"/>
      <c r="G146" s="152">
        <f t="shared" si="5"/>
        <v>0</v>
      </c>
    </row>
    <row r="147" spans="1:7" s="57" customFormat="1" x14ac:dyDescent="0.25">
      <c r="A147" s="66">
        <v>132</v>
      </c>
      <c r="B147" s="53" t="s">
        <v>2596</v>
      </c>
      <c r="C147" s="100" t="s">
        <v>1340</v>
      </c>
      <c r="D147" s="152" t="s">
        <v>434</v>
      </c>
      <c r="E147" s="168">
        <v>1</v>
      </c>
      <c r="F147" s="116"/>
      <c r="G147" s="152">
        <f t="shared" si="5"/>
        <v>0</v>
      </c>
    </row>
    <row r="148" spans="1:7" s="57" customFormat="1" x14ac:dyDescent="0.25">
      <c r="A148" s="66">
        <v>133</v>
      </c>
      <c r="B148" s="53" t="s">
        <v>2596</v>
      </c>
      <c r="C148" s="100" t="s">
        <v>1341</v>
      </c>
      <c r="D148" s="152" t="s">
        <v>434</v>
      </c>
      <c r="E148" s="168">
        <v>8</v>
      </c>
      <c r="F148" s="116"/>
      <c r="G148" s="152">
        <f t="shared" si="5"/>
        <v>0</v>
      </c>
    </row>
    <row r="149" spans="1:7" s="57" customFormat="1" x14ac:dyDescent="0.25">
      <c r="A149" s="66">
        <v>134</v>
      </c>
      <c r="B149" s="53" t="s">
        <v>2596</v>
      </c>
      <c r="C149" s="100" t="s">
        <v>1342</v>
      </c>
      <c r="D149" s="152" t="s">
        <v>434</v>
      </c>
      <c r="E149" s="168">
        <v>2</v>
      </c>
      <c r="F149" s="116"/>
      <c r="G149" s="152">
        <f t="shared" si="5"/>
        <v>0</v>
      </c>
    </row>
    <row r="150" spans="1:7" s="57" customFormat="1" x14ac:dyDescent="0.25">
      <c r="A150" s="66">
        <v>135</v>
      </c>
      <c r="B150" s="53" t="s">
        <v>2596</v>
      </c>
      <c r="C150" s="100" t="s">
        <v>1343</v>
      </c>
      <c r="D150" s="152" t="s">
        <v>434</v>
      </c>
      <c r="E150" s="168">
        <v>2</v>
      </c>
      <c r="F150" s="116"/>
      <c r="G150" s="152">
        <f t="shared" si="5"/>
        <v>0</v>
      </c>
    </row>
    <row r="151" spans="1:7" s="57" customFormat="1" x14ac:dyDescent="0.25">
      <c r="A151" s="66">
        <v>136</v>
      </c>
      <c r="B151" s="53" t="s">
        <v>2596</v>
      </c>
      <c r="C151" s="100" t="s">
        <v>1344</v>
      </c>
      <c r="D151" s="152" t="s">
        <v>434</v>
      </c>
      <c r="E151" s="168">
        <v>22</v>
      </c>
      <c r="F151" s="116"/>
      <c r="G151" s="152">
        <f t="shared" si="5"/>
        <v>0</v>
      </c>
    </row>
    <row r="152" spans="1:7" s="57" customFormat="1" x14ac:dyDescent="0.25">
      <c r="A152" s="66">
        <v>137</v>
      </c>
      <c r="B152" s="53" t="s">
        <v>2596</v>
      </c>
      <c r="C152" s="100" t="s">
        <v>2707</v>
      </c>
      <c r="D152" s="152" t="s">
        <v>434</v>
      </c>
      <c r="E152" s="168">
        <v>12</v>
      </c>
      <c r="F152" s="116"/>
      <c r="G152" s="152">
        <f t="shared" si="5"/>
        <v>0</v>
      </c>
    </row>
    <row r="153" spans="1:7" s="57" customFormat="1" x14ac:dyDescent="0.25">
      <c r="A153" s="66">
        <v>138</v>
      </c>
      <c r="B153" s="53" t="s">
        <v>2596</v>
      </c>
      <c r="C153" s="100" t="s">
        <v>2708</v>
      </c>
      <c r="D153" s="152" t="s">
        <v>434</v>
      </c>
      <c r="E153" s="168">
        <v>10</v>
      </c>
      <c r="F153" s="116"/>
      <c r="G153" s="152">
        <f t="shared" si="5"/>
        <v>0</v>
      </c>
    </row>
    <row r="154" spans="1:7" s="57" customFormat="1" x14ac:dyDescent="0.25">
      <c r="A154" s="66">
        <v>139</v>
      </c>
      <c r="B154" s="53" t="s">
        <v>2596</v>
      </c>
      <c r="C154" s="100" t="s">
        <v>2709</v>
      </c>
      <c r="D154" s="152" t="s">
        <v>434</v>
      </c>
      <c r="E154" s="168">
        <v>2</v>
      </c>
      <c r="F154" s="116"/>
      <c r="G154" s="152">
        <f t="shared" si="5"/>
        <v>0</v>
      </c>
    </row>
    <row r="155" spans="1:7" s="57" customFormat="1" x14ac:dyDescent="0.25">
      <c r="A155" s="66">
        <v>140</v>
      </c>
      <c r="B155" s="53" t="s">
        <v>2596</v>
      </c>
      <c r="C155" s="100" t="s">
        <v>2710</v>
      </c>
      <c r="D155" s="152" t="s">
        <v>434</v>
      </c>
      <c r="E155" s="168">
        <v>4</v>
      </c>
      <c r="F155" s="116"/>
      <c r="G155" s="152">
        <f t="shared" si="5"/>
        <v>0</v>
      </c>
    </row>
    <row r="156" spans="1:7" s="57" customFormat="1" x14ac:dyDescent="0.25">
      <c r="A156" s="66">
        <v>141</v>
      </c>
      <c r="B156" s="53" t="s">
        <v>2596</v>
      </c>
      <c r="C156" s="100" t="s">
        <v>2711</v>
      </c>
      <c r="D156" s="152" t="s">
        <v>434</v>
      </c>
      <c r="E156" s="168">
        <v>6</v>
      </c>
      <c r="F156" s="116"/>
      <c r="G156" s="152">
        <f t="shared" si="5"/>
        <v>0</v>
      </c>
    </row>
    <row r="157" spans="1:7" s="57" customFormat="1" x14ac:dyDescent="0.25">
      <c r="A157" s="66">
        <v>142</v>
      </c>
      <c r="B157" s="53" t="s">
        <v>2596</v>
      </c>
      <c r="C157" s="100" t="s">
        <v>2712</v>
      </c>
      <c r="D157" s="152" t="s">
        <v>434</v>
      </c>
      <c r="E157" s="168">
        <v>2</v>
      </c>
      <c r="F157" s="116"/>
      <c r="G157" s="152">
        <f t="shared" si="5"/>
        <v>0</v>
      </c>
    </row>
    <row r="158" spans="1:7" s="57" customFormat="1" x14ac:dyDescent="0.25">
      <c r="A158" s="66">
        <v>143</v>
      </c>
      <c r="B158" s="53" t="s">
        <v>2596</v>
      </c>
      <c r="C158" s="100" t="s">
        <v>2713</v>
      </c>
      <c r="D158" s="152" t="s">
        <v>250</v>
      </c>
      <c r="E158" s="168">
        <v>1</v>
      </c>
      <c r="F158" s="116"/>
      <c r="G158" s="152">
        <f t="shared" si="5"/>
        <v>0</v>
      </c>
    </row>
    <row r="159" spans="1:7" s="57" customFormat="1" x14ac:dyDescent="0.25">
      <c r="A159" s="66">
        <v>144</v>
      </c>
      <c r="B159" s="53" t="s">
        <v>2596</v>
      </c>
      <c r="C159" s="100" t="s">
        <v>1345</v>
      </c>
      <c r="D159" s="152" t="s">
        <v>250</v>
      </c>
      <c r="E159" s="168">
        <v>3</v>
      </c>
      <c r="F159" s="116"/>
      <c r="G159" s="152">
        <f t="shared" si="5"/>
        <v>0</v>
      </c>
    </row>
    <row r="160" spans="1:7" s="57" customFormat="1" x14ac:dyDescent="0.25">
      <c r="A160" s="66">
        <v>145</v>
      </c>
      <c r="B160" s="53" t="s">
        <v>2596</v>
      </c>
      <c r="C160" s="100" t="s">
        <v>2714</v>
      </c>
      <c r="D160" s="152" t="s">
        <v>250</v>
      </c>
      <c r="E160" s="168">
        <v>6</v>
      </c>
      <c r="F160" s="116"/>
      <c r="G160" s="152">
        <f t="shared" si="5"/>
        <v>0</v>
      </c>
    </row>
    <row r="161" spans="1:11" s="57" customFormat="1" x14ac:dyDescent="0.25">
      <c r="A161" s="66">
        <v>146</v>
      </c>
      <c r="B161" s="53" t="s">
        <v>2596</v>
      </c>
      <c r="C161" s="100" t="s">
        <v>2715</v>
      </c>
      <c r="D161" s="152" t="s">
        <v>250</v>
      </c>
      <c r="E161" s="168">
        <v>3</v>
      </c>
      <c r="F161" s="116"/>
      <c r="G161" s="152">
        <f t="shared" si="5"/>
        <v>0</v>
      </c>
    </row>
    <row r="162" spans="1:11" s="57" customFormat="1" x14ac:dyDescent="0.25">
      <c r="A162" s="66">
        <v>147</v>
      </c>
      <c r="B162" s="53" t="s">
        <v>2596</v>
      </c>
      <c r="C162" s="100" t="s">
        <v>1346</v>
      </c>
      <c r="D162" s="152" t="s">
        <v>250</v>
      </c>
      <c r="E162" s="168">
        <v>4</v>
      </c>
      <c r="F162" s="116"/>
      <c r="G162" s="152">
        <f t="shared" si="5"/>
        <v>0</v>
      </c>
    </row>
    <row r="163" spans="1:11" s="57" customFormat="1" x14ac:dyDescent="0.25">
      <c r="A163" s="66">
        <v>148</v>
      </c>
      <c r="B163" s="53" t="s">
        <v>2596</v>
      </c>
      <c r="C163" s="100" t="s">
        <v>1347</v>
      </c>
      <c r="D163" s="152" t="s">
        <v>250</v>
      </c>
      <c r="E163" s="168">
        <v>1</v>
      </c>
      <c r="F163" s="116"/>
      <c r="G163" s="152">
        <f t="shared" si="5"/>
        <v>0</v>
      </c>
    </row>
    <row r="164" spans="1:11" s="57" customFormat="1" x14ac:dyDescent="0.25">
      <c r="A164" s="66">
        <v>149</v>
      </c>
      <c r="B164" s="53" t="s">
        <v>2596</v>
      </c>
      <c r="C164" s="100" t="s">
        <v>1348</v>
      </c>
      <c r="D164" s="152" t="s">
        <v>250</v>
      </c>
      <c r="E164" s="168">
        <v>1</v>
      </c>
      <c r="F164" s="116"/>
      <c r="G164" s="152">
        <f t="shared" si="5"/>
        <v>0</v>
      </c>
    </row>
    <row r="165" spans="1:11" s="57" customFormat="1" x14ac:dyDescent="0.25">
      <c r="A165" s="66">
        <v>150</v>
      </c>
      <c r="B165" s="53" t="s">
        <v>2596</v>
      </c>
      <c r="C165" s="100" t="s">
        <v>1349</v>
      </c>
      <c r="D165" s="152" t="s">
        <v>250</v>
      </c>
      <c r="E165" s="168">
        <v>1</v>
      </c>
      <c r="F165" s="116"/>
      <c r="G165" s="152">
        <f t="shared" si="5"/>
        <v>0</v>
      </c>
    </row>
    <row r="166" spans="1:11" s="57" customFormat="1" x14ac:dyDescent="0.25">
      <c r="A166" s="66">
        <v>151</v>
      </c>
      <c r="B166" s="53" t="s">
        <v>2596</v>
      </c>
      <c r="C166" s="100" t="s">
        <v>1350</v>
      </c>
      <c r="D166" s="152" t="s">
        <v>250</v>
      </c>
      <c r="E166" s="168">
        <v>1</v>
      </c>
      <c r="F166" s="116"/>
      <c r="G166" s="152">
        <f t="shared" si="5"/>
        <v>0</v>
      </c>
    </row>
    <row r="167" spans="1:11" s="57" customFormat="1" x14ac:dyDescent="0.25">
      <c r="A167" s="66">
        <v>152</v>
      </c>
      <c r="B167" s="53" t="s">
        <v>2596</v>
      </c>
      <c r="C167" s="100" t="s">
        <v>1351</v>
      </c>
      <c r="D167" s="152" t="s">
        <v>29</v>
      </c>
      <c r="E167" s="168">
        <v>1</v>
      </c>
      <c r="F167" s="116"/>
      <c r="G167" s="152">
        <f t="shared" si="5"/>
        <v>0</v>
      </c>
      <c r="K167" s="173"/>
    </row>
    <row r="168" spans="1:11" s="57" customFormat="1" x14ac:dyDescent="0.25">
      <c r="A168" s="66">
        <v>153</v>
      </c>
      <c r="B168" s="53" t="s">
        <v>2596</v>
      </c>
      <c r="C168" s="100" t="s">
        <v>1352</v>
      </c>
      <c r="D168" s="152" t="s">
        <v>29</v>
      </c>
      <c r="E168" s="168">
        <v>3</v>
      </c>
      <c r="F168" s="116"/>
      <c r="G168" s="152">
        <f t="shared" si="5"/>
        <v>0</v>
      </c>
      <c r="K168" s="173"/>
    </row>
    <row r="169" spans="1:11" s="57" customFormat="1" x14ac:dyDescent="0.25">
      <c r="A169" s="66">
        <v>154</v>
      </c>
      <c r="B169" s="53" t="s">
        <v>2596</v>
      </c>
      <c r="C169" s="100" t="s">
        <v>1353</v>
      </c>
      <c r="D169" s="152" t="s">
        <v>29</v>
      </c>
      <c r="E169" s="168">
        <v>6</v>
      </c>
      <c r="F169" s="116"/>
      <c r="G169" s="152">
        <f t="shared" si="5"/>
        <v>0</v>
      </c>
      <c r="K169" s="173"/>
    </row>
    <row r="170" spans="1:11" s="57" customFormat="1" x14ac:dyDescent="0.25">
      <c r="A170" s="66">
        <v>155</v>
      </c>
      <c r="B170" s="53" t="s">
        <v>2596</v>
      </c>
      <c r="C170" s="100" t="s">
        <v>1354</v>
      </c>
      <c r="D170" s="152" t="s">
        <v>29</v>
      </c>
      <c r="E170" s="168">
        <v>6</v>
      </c>
      <c r="F170" s="116"/>
      <c r="G170" s="152">
        <f t="shared" si="5"/>
        <v>0</v>
      </c>
      <c r="K170" s="173"/>
    </row>
    <row r="171" spans="1:11" s="57" customFormat="1" x14ac:dyDescent="0.25">
      <c r="A171" s="66">
        <v>156</v>
      </c>
      <c r="B171" s="53" t="s">
        <v>2596</v>
      </c>
      <c r="C171" s="100" t="s">
        <v>1355</v>
      </c>
      <c r="D171" s="152" t="s">
        <v>29</v>
      </c>
      <c r="E171" s="168">
        <v>1</v>
      </c>
      <c r="F171" s="116"/>
      <c r="G171" s="152">
        <f t="shared" si="5"/>
        <v>0</v>
      </c>
      <c r="K171" s="173"/>
    </row>
    <row r="172" spans="1:11" s="57" customFormat="1" x14ac:dyDescent="0.25">
      <c r="A172" s="66">
        <v>157</v>
      </c>
      <c r="B172" s="53" t="s">
        <v>2596</v>
      </c>
      <c r="C172" s="100" t="s">
        <v>2716</v>
      </c>
      <c r="D172" s="152" t="s">
        <v>250</v>
      </c>
      <c r="E172" s="168">
        <v>3</v>
      </c>
      <c r="F172" s="116"/>
      <c r="G172" s="152">
        <f t="shared" si="5"/>
        <v>0</v>
      </c>
    </row>
    <row r="173" spans="1:11" s="57" customFormat="1" x14ac:dyDescent="0.25">
      <c r="A173" s="66">
        <v>158</v>
      </c>
      <c r="B173" s="53" t="s">
        <v>2596</v>
      </c>
      <c r="C173" s="100" t="s">
        <v>2717</v>
      </c>
      <c r="D173" s="152" t="s">
        <v>250</v>
      </c>
      <c r="E173" s="168">
        <v>8</v>
      </c>
      <c r="F173" s="116"/>
      <c r="G173" s="152">
        <f t="shared" si="5"/>
        <v>0</v>
      </c>
    </row>
    <row r="174" spans="1:11" s="57" customFormat="1" x14ac:dyDescent="0.25">
      <c r="A174" s="66">
        <v>159</v>
      </c>
      <c r="B174" s="53" t="s">
        <v>2596</v>
      </c>
      <c r="C174" s="100" t="s">
        <v>2718</v>
      </c>
      <c r="D174" s="152" t="s">
        <v>250</v>
      </c>
      <c r="E174" s="168">
        <v>4</v>
      </c>
      <c r="F174" s="116"/>
      <c r="G174" s="152">
        <f t="shared" si="5"/>
        <v>0</v>
      </c>
    </row>
    <row r="175" spans="1:11" s="57" customFormat="1" ht="31.5" x14ac:dyDescent="0.25">
      <c r="A175" s="66">
        <v>160</v>
      </c>
      <c r="B175" s="53" t="s">
        <v>2596</v>
      </c>
      <c r="C175" s="100" t="s">
        <v>1356</v>
      </c>
      <c r="D175" s="152" t="s">
        <v>29</v>
      </c>
      <c r="E175" s="168">
        <v>15</v>
      </c>
      <c r="F175" s="116"/>
      <c r="G175" s="152">
        <f t="shared" si="5"/>
        <v>0</v>
      </c>
      <c r="K175" s="173"/>
    </row>
    <row r="176" spans="1:11" s="57" customFormat="1" ht="31.5" x14ac:dyDescent="0.25">
      <c r="A176" s="66">
        <v>161</v>
      </c>
      <c r="B176" s="53" t="s">
        <v>2596</v>
      </c>
      <c r="C176" s="100" t="s">
        <v>1357</v>
      </c>
      <c r="D176" s="152" t="s">
        <v>29</v>
      </c>
      <c r="E176" s="168">
        <v>15</v>
      </c>
      <c r="F176" s="116"/>
      <c r="G176" s="152">
        <f t="shared" si="5"/>
        <v>0</v>
      </c>
      <c r="K176" s="173"/>
    </row>
    <row r="177" spans="1:11" s="57" customFormat="1" ht="31.5" x14ac:dyDescent="0.25">
      <c r="A177" s="66">
        <v>162</v>
      </c>
      <c r="B177" s="53" t="s">
        <v>2596</v>
      </c>
      <c r="C177" s="100" t="s">
        <v>1358</v>
      </c>
      <c r="D177" s="152" t="s">
        <v>29</v>
      </c>
      <c r="E177" s="168">
        <v>3</v>
      </c>
      <c r="F177" s="116"/>
      <c r="G177" s="152">
        <f t="shared" si="5"/>
        <v>0</v>
      </c>
      <c r="K177" s="173"/>
    </row>
    <row r="178" spans="1:11" s="57" customFormat="1" ht="31.5" x14ac:dyDescent="0.25">
      <c r="A178" s="66">
        <v>163</v>
      </c>
      <c r="B178" s="53" t="s">
        <v>2596</v>
      </c>
      <c r="C178" s="100" t="s">
        <v>1359</v>
      </c>
      <c r="D178" s="152" t="s">
        <v>29</v>
      </c>
      <c r="E178" s="168">
        <v>3</v>
      </c>
      <c r="F178" s="116"/>
      <c r="G178" s="152">
        <f t="shared" si="5"/>
        <v>0</v>
      </c>
      <c r="K178" s="173"/>
    </row>
    <row r="179" spans="1:11" s="57" customFormat="1" x14ac:dyDescent="0.25">
      <c r="A179" s="66">
        <v>164</v>
      </c>
      <c r="B179" s="53" t="s">
        <v>2596</v>
      </c>
      <c r="C179" s="100" t="s">
        <v>1360</v>
      </c>
      <c r="D179" s="152" t="s">
        <v>250</v>
      </c>
      <c r="E179" s="168">
        <v>16</v>
      </c>
      <c r="F179" s="116"/>
      <c r="G179" s="152">
        <f t="shared" si="5"/>
        <v>0</v>
      </c>
      <c r="K179" s="173"/>
    </row>
    <row r="180" spans="1:11" s="57" customFormat="1" x14ac:dyDescent="0.25">
      <c r="A180" s="66">
        <v>165</v>
      </c>
      <c r="B180" s="53" t="s">
        <v>2596</v>
      </c>
      <c r="C180" s="100" t="s">
        <v>1361</v>
      </c>
      <c r="D180" s="152" t="s">
        <v>250</v>
      </c>
      <c r="E180" s="168">
        <v>17</v>
      </c>
      <c r="F180" s="116"/>
      <c r="G180" s="152">
        <f t="shared" si="5"/>
        <v>0</v>
      </c>
      <c r="K180" s="173"/>
    </row>
    <row r="181" spans="1:11" s="57" customFormat="1" ht="31.5" x14ac:dyDescent="0.25">
      <c r="A181" s="66">
        <v>166</v>
      </c>
      <c r="B181" s="53" t="s">
        <v>2596</v>
      </c>
      <c r="C181" s="100" t="s">
        <v>1362</v>
      </c>
      <c r="D181" s="152" t="s">
        <v>39</v>
      </c>
      <c r="E181" s="168">
        <v>1</v>
      </c>
      <c r="F181" s="116"/>
      <c r="G181" s="152">
        <f t="shared" si="5"/>
        <v>0</v>
      </c>
    </row>
    <row r="182" spans="1:11" s="57" customFormat="1" ht="31.5" x14ac:dyDescent="0.25">
      <c r="A182" s="66">
        <v>167</v>
      </c>
      <c r="B182" s="53" t="s">
        <v>2596</v>
      </c>
      <c r="C182" s="100" t="s">
        <v>1363</v>
      </c>
      <c r="D182" s="152" t="s">
        <v>39</v>
      </c>
      <c r="E182" s="168">
        <v>7</v>
      </c>
      <c r="F182" s="116"/>
      <c r="G182" s="152">
        <f t="shared" si="5"/>
        <v>0</v>
      </c>
    </row>
    <row r="183" spans="1:11" ht="31.5" x14ac:dyDescent="0.25">
      <c r="A183" s="66">
        <v>168</v>
      </c>
      <c r="B183" s="163" t="s">
        <v>2596</v>
      </c>
      <c r="C183" s="136" t="s">
        <v>1364</v>
      </c>
      <c r="D183" s="157" t="s">
        <v>39</v>
      </c>
      <c r="E183" s="158">
        <v>7</v>
      </c>
      <c r="F183" s="152"/>
      <c r="G183" s="152">
        <f t="shared" si="5"/>
        <v>0</v>
      </c>
    </row>
    <row r="184" spans="1:11" ht="31.5" x14ac:dyDescent="0.25">
      <c r="A184" s="66">
        <v>169</v>
      </c>
      <c r="B184" s="163" t="s">
        <v>2596</v>
      </c>
      <c r="C184" s="136" t="s">
        <v>1365</v>
      </c>
      <c r="D184" s="157" t="s">
        <v>39</v>
      </c>
      <c r="E184" s="158">
        <v>1</v>
      </c>
      <c r="F184" s="152"/>
      <c r="G184" s="152">
        <f t="shared" si="5"/>
        <v>0</v>
      </c>
    </row>
    <row r="185" spans="1:11" ht="31.5" x14ac:dyDescent="0.25">
      <c r="A185" s="66">
        <v>170</v>
      </c>
      <c r="B185" s="163" t="s">
        <v>2596</v>
      </c>
      <c r="C185" s="136" t="s">
        <v>1366</v>
      </c>
      <c r="D185" s="157" t="s">
        <v>755</v>
      </c>
      <c r="E185" s="158">
        <v>2</v>
      </c>
      <c r="F185" s="152"/>
      <c r="G185" s="152">
        <f t="shared" si="5"/>
        <v>0</v>
      </c>
      <c r="K185" s="173"/>
    </row>
    <row r="186" spans="1:11" ht="31.5" x14ac:dyDescent="0.25">
      <c r="A186" s="66">
        <v>171</v>
      </c>
      <c r="B186" s="163" t="s">
        <v>2596</v>
      </c>
      <c r="C186" s="136" t="s">
        <v>1367</v>
      </c>
      <c r="D186" s="157" t="s">
        <v>29</v>
      </c>
      <c r="E186" s="158">
        <v>2</v>
      </c>
      <c r="F186" s="152"/>
      <c r="G186" s="152">
        <f t="shared" si="5"/>
        <v>0</v>
      </c>
      <c r="K186" s="173"/>
    </row>
    <row r="187" spans="1:11" x14ac:dyDescent="0.25">
      <c r="A187" s="66">
        <v>172</v>
      </c>
      <c r="B187" s="163" t="s">
        <v>2596</v>
      </c>
      <c r="C187" s="136" t="s">
        <v>1368</v>
      </c>
      <c r="D187" s="157" t="s">
        <v>29</v>
      </c>
      <c r="E187" s="158">
        <v>2</v>
      </c>
      <c r="F187" s="152"/>
      <c r="G187" s="152">
        <f t="shared" si="5"/>
        <v>0</v>
      </c>
      <c r="K187" s="173"/>
    </row>
    <row r="188" spans="1:11" x14ac:dyDescent="0.25">
      <c r="A188" s="347"/>
      <c r="B188" s="347"/>
      <c r="C188" s="348" t="s">
        <v>1369</v>
      </c>
      <c r="D188" s="349" t="s">
        <v>397</v>
      </c>
      <c r="E188" s="350" t="s">
        <v>397</v>
      </c>
      <c r="F188" s="363" t="s">
        <v>397</v>
      </c>
      <c r="G188" s="352">
        <f>SUM(G129:G187)</f>
        <v>0</v>
      </c>
      <c r="H188" s="147"/>
      <c r="I188" s="148"/>
    </row>
    <row r="189" spans="1:11" s="57" customFormat="1" x14ac:dyDescent="0.25">
      <c r="A189" s="113" t="s">
        <v>554</v>
      </c>
      <c r="B189" s="113"/>
      <c r="C189" s="114" t="s">
        <v>1370</v>
      </c>
      <c r="D189" s="134" t="s">
        <v>397</v>
      </c>
      <c r="E189" s="135" t="s">
        <v>397</v>
      </c>
      <c r="F189" s="116" t="s">
        <v>397</v>
      </c>
      <c r="G189" s="134" t="s">
        <v>397</v>
      </c>
    </row>
    <row r="190" spans="1:11" ht="31.5" x14ac:dyDescent="0.25">
      <c r="A190" s="163">
        <v>173</v>
      </c>
      <c r="B190" s="163" t="s">
        <v>2596</v>
      </c>
      <c r="C190" s="136" t="s">
        <v>1371</v>
      </c>
      <c r="D190" s="157" t="s">
        <v>29</v>
      </c>
      <c r="E190" s="158">
        <v>1</v>
      </c>
      <c r="F190" s="152"/>
      <c r="G190" s="152">
        <f t="shared" ref="G190:G204" si="6">ROUND(E190*F190,2)</f>
        <v>0</v>
      </c>
      <c r="K190" s="173"/>
    </row>
    <row r="191" spans="1:11" ht="31.5" x14ac:dyDescent="0.25">
      <c r="A191" s="163">
        <v>174</v>
      </c>
      <c r="B191" s="163" t="s">
        <v>2596</v>
      </c>
      <c r="C191" s="136" t="s">
        <v>1372</v>
      </c>
      <c r="D191" s="157" t="s">
        <v>29</v>
      </c>
      <c r="E191" s="158">
        <v>1</v>
      </c>
      <c r="F191" s="152"/>
      <c r="G191" s="152">
        <f t="shared" si="6"/>
        <v>0</v>
      </c>
      <c r="K191" s="173"/>
    </row>
    <row r="192" spans="1:11" ht="31.5" x14ac:dyDescent="0.25">
      <c r="A192" s="163">
        <v>175</v>
      </c>
      <c r="B192" s="163" t="s">
        <v>2596</v>
      </c>
      <c r="C192" s="136" t="s">
        <v>1373</v>
      </c>
      <c r="D192" s="157" t="s">
        <v>29</v>
      </c>
      <c r="E192" s="158">
        <v>1</v>
      </c>
      <c r="F192" s="152"/>
      <c r="G192" s="152">
        <f t="shared" si="6"/>
        <v>0</v>
      </c>
      <c r="K192" s="173"/>
    </row>
    <row r="193" spans="1:11" ht="31.5" x14ac:dyDescent="0.25">
      <c r="A193" s="163">
        <v>176</v>
      </c>
      <c r="B193" s="163" t="s">
        <v>2596</v>
      </c>
      <c r="C193" s="136" t="s">
        <v>1374</v>
      </c>
      <c r="D193" s="157" t="s">
        <v>29</v>
      </c>
      <c r="E193" s="158">
        <v>1</v>
      </c>
      <c r="F193" s="152"/>
      <c r="G193" s="152">
        <f t="shared" si="6"/>
        <v>0</v>
      </c>
      <c r="K193" s="173"/>
    </row>
    <row r="194" spans="1:11" ht="31.5" x14ac:dyDescent="0.25">
      <c r="A194" s="163">
        <v>177</v>
      </c>
      <c r="B194" s="163" t="s">
        <v>2596</v>
      </c>
      <c r="C194" s="136" t="s">
        <v>1375</v>
      </c>
      <c r="D194" s="157" t="s">
        <v>29</v>
      </c>
      <c r="E194" s="158">
        <v>1</v>
      </c>
      <c r="F194" s="152"/>
      <c r="G194" s="152">
        <f t="shared" si="6"/>
        <v>0</v>
      </c>
      <c r="K194" s="173"/>
    </row>
    <row r="195" spans="1:11" ht="31.5" x14ac:dyDescent="0.25">
      <c r="A195" s="163">
        <v>178</v>
      </c>
      <c r="B195" s="163" t="s">
        <v>2596</v>
      </c>
      <c r="C195" s="136" t="s">
        <v>1376</v>
      </c>
      <c r="D195" s="157" t="s">
        <v>29</v>
      </c>
      <c r="E195" s="158">
        <v>1</v>
      </c>
      <c r="F195" s="152"/>
      <c r="G195" s="152">
        <f t="shared" si="6"/>
        <v>0</v>
      </c>
      <c r="K195" s="173"/>
    </row>
    <row r="196" spans="1:11" ht="31.5" x14ac:dyDescent="0.25">
      <c r="A196" s="163">
        <v>179</v>
      </c>
      <c r="B196" s="163" t="s">
        <v>2596</v>
      </c>
      <c r="C196" s="136" t="s">
        <v>1377</v>
      </c>
      <c r="D196" s="157" t="s">
        <v>29</v>
      </c>
      <c r="E196" s="158">
        <v>1</v>
      </c>
      <c r="F196" s="152"/>
      <c r="G196" s="152">
        <f t="shared" si="6"/>
        <v>0</v>
      </c>
      <c r="K196" s="173"/>
    </row>
    <row r="197" spans="1:11" x14ac:dyDescent="0.25">
      <c r="A197" s="163">
        <v>180</v>
      </c>
      <c r="B197" s="163" t="s">
        <v>2596</v>
      </c>
      <c r="C197" s="136" t="s">
        <v>1378</v>
      </c>
      <c r="D197" s="157" t="s">
        <v>29</v>
      </c>
      <c r="E197" s="158">
        <v>1</v>
      </c>
      <c r="F197" s="152"/>
      <c r="G197" s="152">
        <f t="shared" si="6"/>
        <v>0</v>
      </c>
      <c r="K197" s="173"/>
    </row>
    <row r="198" spans="1:11" x14ac:dyDescent="0.25">
      <c r="A198" s="163">
        <v>181</v>
      </c>
      <c r="B198" s="163" t="s">
        <v>2596</v>
      </c>
      <c r="C198" s="136" t="s">
        <v>1379</v>
      </c>
      <c r="D198" s="157" t="s">
        <v>29</v>
      </c>
      <c r="E198" s="158">
        <v>1</v>
      </c>
      <c r="F198" s="152"/>
      <c r="G198" s="152">
        <f t="shared" si="6"/>
        <v>0</v>
      </c>
      <c r="K198" s="173"/>
    </row>
    <row r="199" spans="1:11" x14ac:dyDescent="0.25">
      <c r="A199" s="163">
        <v>182</v>
      </c>
      <c r="B199" s="163" t="s">
        <v>2596</v>
      </c>
      <c r="C199" s="136" t="s">
        <v>1380</v>
      </c>
      <c r="D199" s="157" t="s">
        <v>29</v>
      </c>
      <c r="E199" s="158">
        <v>1</v>
      </c>
      <c r="F199" s="152"/>
      <c r="G199" s="152">
        <f t="shared" si="6"/>
        <v>0</v>
      </c>
      <c r="K199" s="173"/>
    </row>
    <row r="200" spans="1:11" x14ac:dyDescent="0.25">
      <c r="A200" s="163">
        <v>183</v>
      </c>
      <c r="B200" s="163" t="s">
        <v>2596</v>
      </c>
      <c r="C200" s="136" t="s">
        <v>1381</v>
      </c>
      <c r="D200" s="157" t="s">
        <v>29</v>
      </c>
      <c r="E200" s="158">
        <v>1</v>
      </c>
      <c r="F200" s="152"/>
      <c r="G200" s="152">
        <f t="shared" si="6"/>
        <v>0</v>
      </c>
      <c r="K200" s="173"/>
    </row>
    <row r="201" spans="1:11" x14ac:dyDescent="0.25">
      <c r="A201" s="163">
        <v>184</v>
      </c>
      <c r="B201" s="163" t="s">
        <v>2596</v>
      </c>
      <c r="C201" s="136" t="s">
        <v>1382</v>
      </c>
      <c r="D201" s="157" t="s">
        <v>29</v>
      </c>
      <c r="E201" s="158">
        <v>2</v>
      </c>
      <c r="F201" s="152"/>
      <c r="G201" s="152">
        <f t="shared" si="6"/>
        <v>0</v>
      </c>
      <c r="K201" s="173"/>
    </row>
    <row r="202" spans="1:11" x14ac:dyDescent="0.25">
      <c r="A202" s="163">
        <v>185</v>
      </c>
      <c r="B202" s="163" t="s">
        <v>2596</v>
      </c>
      <c r="C202" s="136" t="s">
        <v>1383</v>
      </c>
      <c r="D202" s="157" t="s">
        <v>29</v>
      </c>
      <c r="E202" s="158">
        <v>2</v>
      </c>
      <c r="F202" s="152"/>
      <c r="G202" s="152">
        <f t="shared" si="6"/>
        <v>0</v>
      </c>
      <c r="K202" s="173"/>
    </row>
    <row r="203" spans="1:11" x14ac:dyDescent="0.25">
      <c r="A203" s="163">
        <v>186</v>
      </c>
      <c r="B203" s="163" t="s">
        <v>2596</v>
      </c>
      <c r="C203" s="136" t="s">
        <v>1384</v>
      </c>
      <c r="D203" s="157" t="s">
        <v>29</v>
      </c>
      <c r="E203" s="158">
        <v>2</v>
      </c>
      <c r="F203" s="152"/>
      <c r="G203" s="152">
        <f t="shared" si="6"/>
        <v>0</v>
      </c>
      <c r="K203" s="173"/>
    </row>
    <row r="204" spans="1:11" x14ac:dyDescent="0.25">
      <c r="A204" s="163">
        <v>187</v>
      </c>
      <c r="B204" s="163" t="s">
        <v>2596</v>
      </c>
      <c r="C204" s="136" t="s">
        <v>1385</v>
      </c>
      <c r="D204" s="157" t="s">
        <v>29</v>
      </c>
      <c r="E204" s="158">
        <v>2</v>
      </c>
      <c r="F204" s="152"/>
      <c r="G204" s="152">
        <f t="shared" si="6"/>
        <v>0</v>
      </c>
      <c r="K204" s="173"/>
    </row>
    <row r="205" spans="1:11" x14ac:dyDescent="0.25">
      <c r="A205" s="347"/>
      <c r="B205" s="347"/>
      <c r="C205" s="348" t="s">
        <v>1387</v>
      </c>
      <c r="D205" s="349" t="s">
        <v>397</v>
      </c>
      <c r="E205" s="350" t="s">
        <v>397</v>
      </c>
      <c r="F205" s="363" t="s">
        <v>397</v>
      </c>
      <c r="G205" s="352">
        <f>SUM(G190:G204)</f>
        <v>0</v>
      </c>
      <c r="H205" s="147"/>
      <c r="I205" s="148"/>
    </row>
    <row r="206" spans="1:11" s="57" customFormat="1" x14ac:dyDescent="0.25">
      <c r="A206" s="169" t="s">
        <v>556</v>
      </c>
      <c r="B206" s="169"/>
      <c r="C206" s="170" t="s">
        <v>1386</v>
      </c>
      <c r="D206" s="134" t="s">
        <v>397</v>
      </c>
      <c r="E206" s="135" t="s">
        <v>397</v>
      </c>
      <c r="F206" s="116" t="s">
        <v>397</v>
      </c>
      <c r="G206" s="134" t="s">
        <v>397</v>
      </c>
    </row>
    <row r="207" spans="1:11" s="57" customFormat="1" x14ac:dyDescent="0.25">
      <c r="A207" s="163">
        <v>188</v>
      </c>
      <c r="B207" s="163" t="s">
        <v>2594</v>
      </c>
      <c r="C207" s="136" t="s">
        <v>1213</v>
      </c>
      <c r="D207" s="157" t="s">
        <v>29</v>
      </c>
      <c r="E207" s="158">
        <v>30</v>
      </c>
      <c r="F207" s="141"/>
      <c r="G207" s="152">
        <f>ROUND(E207*F207,2)</f>
        <v>0</v>
      </c>
      <c r="K207" s="3"/>
    </row>
    <row r="208" spans="1:11" s="57" customFormat="1" x14ac:dyDescent="0.25">
      <c r="A208" s="163">
        <v>189</v>
      </c>
      <c r="B208" s="163" t="s">
        <v>2594</v>
      </c>
      <c r="C208" s="136" t="s">
        <v>1214</v>
      </c>
      <c r="D208" s="157" t="s">
        <v>29</v>
      </c>
      <c r="E208" s="158">
        <v>30</v>
      </c>
      <c r="F208" s="141"/>
      <c r="G208" s="152">
        <f>ROUND(E208*F208,2)</f>
        <v>0</v>
      </c>
      <c r="K208" s="3"/>
    </row>
    <row r="209" spans="1:11" s="57" customFormat="1" x14ac:dyDescent="0.25">
      <c r="A209" s="163">
        <v>190</v>
      </c>
      <c r="B209" s="163" t="s">
        <v>2594</v>
      </c>
      <c r="C209" s="136" t="s">
        <v>1215</v>
      </c>
      <c r="D209" s="157" t="s">
        <v>29</v>
      </c>
      <c r="E209" s="158">
        <v>114</v>
      </c>
      <c r="F209" s="141"/>
      <c r="G209" s="152">
        <f>ROUND(E209*F209,2)</f>
        <v>0</v>
      </c>
      <c r="K209" s="3"/>
    </row>
    <row r="210" spans="1:11" s="57" customFormat="1" x14ac:dyDescent="0.25">
      <c r="A210" s="163">
        <v>191</v>
      </c>
      <c r="B210" s="163" t="s">
        <v>2594</v>
      </c>
      <c r="C210" s="136" t="s">
        <v>1216</v>
      </c>
      <c r="D210" s="157" t="s">
        <v>29</v>
      </c>
      <c r="E210" s="158">
        <v>114</v>
      </c>
      <c r="F210" s="141"/>
      <c r="G210" s="152">
        <f>ROUND(E210*F210,2)</f>
        <v>0</v>
      </c>
      <c r="K210" s="3"/>
    </row>
    <row r="211" spans="1:11" x14ac:dyDescent="0.25">
      <c r="A211" s="347"/>
      <c r="B211" s="347"/>
      <c r="C211" s="348" t="s">
        <v>1388</v>
      </c>
      <c r="D211" s="349" t="s">
        <v>397</v>
      </c>
      <c r="E211" s="350" t="s">
        <v>397</v>
      </c>
      <c r="F211" s="363" t="s">
        <v>397</v>
      </c>
      <c r="G211" s="352">
        <f>SUM(G207:G210)</f>
        <v>0</v>
      </c>
      <c r="H211" s="147"/>
      <c r="I211" s="148"/>
    </row>
    <row r="212" spans="1:11" s="57" customFormat="1" x14ac:dyDescent="0.25">
      <c r="A212" s="169" t="s">
        <v>678</v>
      </c>
      <c r="B212" s="169"/>
      <c r="C212" s="170" t="s">
        <v>1389</v>
      </c>
      <c r="D212" s="134" t="s">
        <v>397</v>
      </c>
      <c r="E212" s="135" t="s">
        <v>397</v>
      </c>
      <c r="F212" s="116" t="s">
        <v>397</v>
      </c>
      <c r="G212" s="134" t="s">
        <v>397</v>
      </c>
    </row>
    <row r="213" spans="1:11" s="57" customFormat="1" x14ac:dyDescent="0.25">
      <c r="A213" s="169" t="s">
        <v>1509</v>
      </c>
      <c r="B213" s="169"/>
      <c r="C213" s="170" t="s">
        <v>1220</v>
      </c>
      <c r="D213" s="134" t="s">
        <v>397</v>
      </c>
      <c r="E213" s="135" t="s">
        <v>397</v>
      </c>
      <c r="F213" s="116" t="s">
        <v>397</v>
      </c>
      <c r="G213" s="134" t="s">
        <v>397</v>
      </c>
    </row>
    <row r="214" spans="1:11" s="57" customFormat="1" ht="63" x14ac:dyDescent="0.25">
      <c r="A214" s="163">
        <v>192</v>
      </c>
      <c r="B214" s="163" t="s">
        <v>2593</v>
      </c>
      <c r="C214" s="136" t="s">
        <v>2840</v>
      </c>
      <c r="D214" s="157" t="s">
        <v>41</v>
      </c>
      <c r="E214" s="158">
        <v>630.83000000000004</v>
      </c>
      <c r="F214" s="141"/>
      <c r="G214" s="152">
        <f>ROUND(E214*F214,2)</f>
        <v>0</v>
      </c>
      <c r="K214" s="173"/>
    </row>
    <row r="215" spans="1:11" s="57" customFormat="1" ht="78.75" x14ac:dyDescent="0.25">
      <c r="A215" s="163">
        <v>193</v>
      </c>
      <c r="B215" s="163" t="s">
        <v>2593</v>
      </c>
      <c r="C215" s="136" t="s">
        <v>2684</v>
      </c>
      <c r="D215" s="157" t="s">
        <v>41</v>
      </c>
      <c r="E215" s="158">
        <v>157.71</v>
      </c>
      <c r="F215" s="141"/>
      <c r="G215" s="152">
        <f t="shared" ref="G215:G217" si="7">ROUND(E215*F215,2)</f>
        <v>0</v>
      </c>
      <c r="K215" s="173"/>
    </row>
    <row r="216" spans="1:11" s="57" customFormat="1" ht="47.25" x14ac:dyDescent="0.25">
      <c r="A216" s="163">
        <v>194</v>
      </c>
      <c r="B216" s="163" t="s">
        <v>2593</v>
      </c>
      <c r="C216" s="136" t="s">
        <v>1019</v>
      </c>
      <c r="D216" s="157" t="s">
        <v>41</v>
      </c>
      <c r="E216" s="158">
        <v>788.54</v>
      </c>
      <c r="F216" s="141"/>
      <c r="G216" s="152">
        <f t="shared" si="7"/>
        <v>0</v>
      </c>
    </row>
    <row r="217" spans="1:11" s="57" customFormat="1" x14ac:dyDescent="0.25">
      <c r="A217" s="163">
        <v>195</v>
      </c>
      <c r="B217" s="163" t="s">
        <v>2593</v>
      </c>
      <c r="C217" s="136" t="s">
        <v>1020</v>
      </c>
      <c r="D217" s="157" t="s">
        <v>41</v>
      </c>
      <c r="E217" s="158">
        <v>788.54</v>
      </c>
      <c r="F217" s="141"/>
      <c r="G217" s="152">
        <f t="shared" si="7"/>
        <v>0</v>
      </c>
    </row>
    <row r="218" spans="1:11" x14ac:dyDescent="0.25">
      <c r="A218" s="347"/>
      <c r="B218" s="347"/>
      <c r="C218" s="348" t="s">
        <v>1391</v>
      </c>
      <c r="D218" s="349" t="s">
        <v>397</v>
      </c>
      <c r="E218" s="350" t="s">
        <v>397</v>
      </c>
      <c r="F218" s="363" t="s">
        <v>397</v>
      </c>
      <c r="G218" s="352">
        <f>SUM(G214:G217)</f>
        <v>0</v>
      </c>
    </row>
    <row r="219" spans="1:11" s="57" customFormat="1" x14ac:dyDescent="0.25">
      <c r="A219" s="169" t="s">
        <v>1510</v>
      </c>
      <c r="B219" s="169"/>
      <c r="C219" s="170" t="s">
        <v>1223</v>
      </c>
      <c r="D219" s="171" t="s">
        <v>397</v>
      </c>
      <c r="E219" s="161" t="s">
        <v>397</v>
      </c>
      <c r="F219" s="141" t="s">
        <v>397</v>
      </c>
      <c r="G219" s="134" t="s">
        <v>397</v>
      </c>
    </row>
    <row r="220" spans="1:11" s="57" customFormat="1" ht="31.5" x14ac:dyDescent="0.25">
      <c r="A220" s="163">
        <v>196</v>
      </c>
      <c r="B220" s="163" t="s">
        <v>2594</v>
      </c>
      <c r="C220" s="136" t="s">
        <v>2719</v>
      </c>
      <c r="D220" s="157" t="s">
        <v>39</v>
      </c>
      <c r="E220" s="158">
        <v>93.1</v>
      </c>
      <c r="F220" s="141"/>
      <c r="G220" s="152">
        <f>ROUND(E220*F220,2)</f>
        <v>0</v>
      </c>
      <c r="K220" s="173"/>
    </row>
    <row r="221" spans="1:11" s="57" customFormat="1" ht="31.5" x14ac:dyDescent="0.25">
      <c r="A221" s="163">
        <v>197</v>
      </c>
      <c r="B221" s="163" t="s">
        <v>2594</v>
      </c>
      <c r="C221" s="136" t="s">
        <v>2720</v>
      </c>
      <c r="D221" s="157" t="s">
        <v>39</v>
      </c>
      <c r="E221" s="158">
        <v>167.25</v>
      </c>
      <c r="F221" s="141"/>
      <c r="G221" s="152">
        <f t="shared" ref="G221:G224" si="8">ROUND(E221*F221,2)</f>
        <v>0</v>
      </c>
      <c r="K221" s="173"/>
    </row>
    <row r="222" spans="1:11" s="57" customFormat="1" ht="31.5" x14ac:dyDescent="0.25">
      <c r="A222" s="163">
        <v>198</v>
      </c>
      <c r="B222" s="163" t="s">
        <v>2594</v>
      </c>
      <c r="C222" s="136" t="s">
        <v>2721</v>
      </c>
      <c r="D222" s="157" t="s">
        <v>39</v>
      </c>
      <c r="E222" s="158">
        <v>287.25</v>
      </c>
      <c r="F222" s="141"/>
      <c r="G222" s="152">
        <f t="shared" si="8"/>
        <v>0</v>
      </c>
      <c r="K222" s="173"/>
    </row>
    <row r="223" spans="1:11" s="57" customFormat="1" ht="31.5" x14ac:dyDescent="0.25">
      <c r="A223" s="163">
        <v>199</v>
      </c>
      <c r="B223" s="163" t="s">
        <v>2594</v>
      </c>
      <c r="C223" s="136" t="s">
        <v>2722</v>
      </c>
      <c r="D223" s="157" t="s">
        <v>29</v>
      </c>
      <c r="E223" s="158">
        <v>5</v>
      </c>
      <c r="F223" s="141"/>
      <c r="G223" s="152">
        <f t="shared" si="8"/>
        <v>0</v>
      </c>
      <c r="K223" s="173"/>
    </row>
    <row r="224" spans="1:11" s="57" customFormat="1" ht="31.5" x14ac:dyDescent="0.25">
      <c r="A224" s="163">
        <v>200</v>
      </c>
      <c r="B224" s="163" t="s">
        <v>2594</v>
      </c>
      <c r="C224" s="136" t="s">
        <v>2723</v>
      </c>
      <c r="D224" s="157" t="s">
        <v>29</v>
      </c>
      <c r="E224" s="158">
        <v>1</v>
      </c>
      <c r="F224" s="141"/>
      <c r="G224" s="152">
        <f t="shared" si="8"/>
        <v>0</v>
      </c>
      <c r="K224" s="173"/>
    </row>
    <row r="225" spans="1:11" x14ac:dyDescent="0.25">
      <c r="A225" s="347"/>
      <c r="B225" s="347"/>
      <c r="C225" s="348" t="s">
        <v>1392</v>
      </c>
      <c r="D225" s="349" t="s">
        <v>397</v>
      </c>
      <c r="E225" s="350" t="s">
        <v>397</v>
      </c>
      <c r="F225" s="363" t="s">
        <v>397</v>
      </c>
      <c r="G225" s="352">
        <f>SUM(G220:G224)</f>
        <v>0</v>
      </c>
    </row>
    <row r="226" spans="1:11" x14ac:dyDescent="0.25">
      <c r="A226" s="347"/>
      <c r="B226" s="347"/>
      <c r="C226" s="348" t="s">
        <v>1390</v>
      </c>
      <c r="D226" s="349" t="s">
        <v>397</v>
      </c>
      <c r="E226" s="350" t="s">
        <v>397</v>
      </c>
      <c r="F226" s="363" t="s">
        <v>397</v>
      </c>
      <c r="G226" s="352">
        <f>G225+G218</f>
        <v>0</v>
      </c>
      <c r="H226" s="147"/>
      <c r="I226" s="148"/>
    </row>
    <row r="227" spans="1:11" s="57" customFormat="1" ht="31.5" x14ac:dyDescent="0.25">
      <c r="A227" s="169" t="s">
        <v>679</v>
      </c>
      <c r="B227" s="169"/>
      <c r="C227" s="170" t="s">
        <v>1513</v>
      </c>
      <c r="D227" s="171" t="s">
        <v>397</v>
      </c>
      <c r="E227" s="161" t="s">
        <v>397</v>
      </c>
      <c r="F227" s="141" t="s">
        <v>397</v>
      </c>
      <c r="G227" s="134" t="s">
        <v>397</v>
      </c>
    </row>
    <row r="228" spans="1:11" s="57" customFormat="1" x14ac:dyDescent="0.25">
      <c r="A228" s="169" t="s">
        <v>1511</v>
      </c>
      <c r="B228" s="169"/>
      <c r="C228" s="170" t="s">
        <v>1393</v>
      </c>
      <c r="D228" s="171" t="s">
        <v>397</v>
      </c>
      <c r="E228" s="161" t="s">
        <v>397</v>
      </c>
      <c r="F228" s="141" t="s">
        <v>397</v>
      </c>
      <c r="G228" s="134" t="s">
        <v>397</v>
      </c>
    </row>
    <row r="229" spans="1:11" s="57" customFormat="1" ht="31.5" x14ac:dyDescent="0.25">
      <c r="A229" s="163">
        <v>201</v>
      </c>
      <c r="B229" s="163" t="s">
        <v>2596</v>
      </c>
      <c r="C229" s="136" t="s">
        <v>1394</v>
      </c>
      <c r="D229" s="157" t="s">
        <v>39</v>
      </c>
      <c r="E229" s="158">
        <v>55.9</v>
      </c>
      <c r="F229" s="141"/>
      <c r="G229" s="152">
        <f t="shared" ref="G229:G235" si="9">ROUND(E229*F229,2)</f>
        <v>0</v>
      </c>
    </row>
    <row r="230" spans="1:11" s="57" customFormat="1" ht="31.5" x14ac:dyDescent="0.25">
      <c r="A230" s="163">
        <v>202</v>
      </c>
      <c r="B230" s="163" t="s">
        <v>2596</v>
      </c>
      <c r="C230" s="136" t="s">
        <v>1395</v>
      </c>
      <c r="D230" s="157" t="s">
        <v>434</v>
      </c>
      <c r="E230" s="158">
        <v>1</v>
      </c>
      <c r="F230" s="141"/>
      <c r="G230" s="152">
        <f t="shared" si="9"/>
        <v>0</v>
      </c>
    </row>
    <row r="231" spans="1:11" s="57" customFormat="1" x14ac:dyDescent="0.25">
      <c r="A231" s="163">
        <v>203</v>
      </c>
      <c r="B231" s="163" t="s">
        <v>2596</v>
      </c>
      <c r="C231" s="136" t="s">
        <v>1396</v>
      </c>
      <c r="D231" s="157" t="s">
        <v>29</v>
      </c>
      <c r="E231" s="158">
        <v>1</v>
      </c>
      <c r="F231" s="141"/>
      <c r="G231" s="152">
        <f t="shared" si="9"/>
        <v>0</v>
      </c>
      <c r="K231" s="173"/>
    </row>
    <row r="232" spans="1:11" s="57" customFormat="1" ht="31.5" x14ac:dyDescent="0.25">
      <c r="A232" s="163">
        <v>204</v>
      </c>
      <c r="B232" s="163" t="s">
        <v>2596</v>
      </c>
      <c r="C232" s="136" t="s">
        <v>1397</v>
      </c>
      <c r="D232" s="157" t="s">
        <v>29</v>
      </c>
      <c r="E232" s="158">
        <v>1</v>
      </c>
      <c r="F232" s="141"/>
      <c r="G232" s="152">
        <f t="shared" si="9"/>
        <v>0</v>
      </c>
      <c r="K232" s="173"/>
    </row>
    <row r="233" spans="1:11" s="57" customFormat="1" x14ac:dyDescent="0.25">
      <c r="A233" s="163">
        <v>205</v>
      </c>
      <c r="B233" s="163" t="s">
        <v>2596</v>
      </c>
      <c r="C233" s="136" t="s">
        <v>1398</v>
      </c>
      <c r="D233" s="157" t="s">
        <v>29</v>
      </c>
      <c r="E233" s="158">
        <v>1</v>
      </c>
      <c r="F233" s="141"/>
      <c r="G233" s="152">
        <f t="shared" si="9"/>
        <v>0</v>
      </c>
      <c r="K233" s="173"/>
    </row>
    <row r="234" spans="1:11" s="57" customFormat="1" x14ac:dyDescent="0.25">
      <c r="A234" s="163">
        <v>206</v>
      </c>
      <c r="B234" s="163" t="s">
        <v>2596</v>
      </c>
      <c r="C234" s="136" t="s">
        <v>1399</v>
      </c>
      <c r="D234" s="157" t="s">
        <v>29</v>
      </c>
      <c r="E234" s="158">
        <v>1</v>
      </c>
      <c r="F234" s="141"/>
      <c r="G234" s="152">
        <f t="shared" si="9"/>
        <v>0</v>
      </c>
      <c r="K234" s="173"/>
    </row>
    <row r="235" spans="1:11" s="57" customFormat="1" ht="31.5" x14ac:dyDescent="0.25">
      <c r="A235" s="163">
        <v>207</v>
      </c>
      <c r="B235" s="163" t="s">
        <v>2596</v>
      </c>
      <c r="C235" s="136" t="s">
        <v>2693</v>
      </c>
      <c r="D235" s="157" t="s">
        <v>39</v>
      </c>
      <c r="E235" s="158">
        <v>55.9</v>
      </c>
      <c r="F235" s="141"/>
      <c r="G235" s="152">
        <f t="shared" si="9"/>
        <v>0</v>
      </c>
      <c r="K235" s="173"/>
    </row>
    <row r="236" spans="1:11" x14ac:dyDescent="0.25">
      <c r="A236" s="347"/>
      <c r="B236" s="347"/>
      <c r="C236" s="348" t="s">
        <v>1505</v>
      </c>
      <c r="D236" s="349" t="s">
        <v>397</v>
      </c>
      <c r="E236" s="350" t="s">
        <v>397</v>
      </c>
      <c r="F236" s="363" t="s">
        <v>397</v>
      </c>
      <c r="G236" s="352">
        <f>SUM(G229:G235)</f>
        <v>0</v>
      </c>
    </row>
    <row r="237" spans="1:11" s="57" customFormat="1" x14ac:dyDescent="0.25">
      <c r="A237" s="169" t="s">
        <v>1512</v>
      </c>
      <c r="B237" s="169"/>
      <c r="C237" s="170" t="s">
        <v>1400</v>
      </c>
      <c r="D237" s="171" t="s">
        <v>397</v>
      </c>
      <c r="E237" s="161" t="s">
        <v>397</v>
      </c>
      <c r="F237" s="141" t="s">
        <v>397</v>
      </c>
      <c r="G237" s="134" t="s">
        <v>397</v>
      </c>
    </row>
    <row r="238" spans="1:11" s="57" customFormat="1" ht="31.5" x14ac:dyDescent="0.25">
      <c r="A238" s="163">
        <v>208</v>
      </c>
      <c r="B238" s="163" t="s">
        <v>2596</v>
      </c>
      <c r="C238" s="136" t="s">
        <v>1394</v>
      </c>
      <c r="D238" s="157" t="s">
        <v>39</v>
      </c>
      <c r="E238" s="158">
        <v>46.7</v>
      </c>
      <c r="F238" s="141"/>
      <c r="G238" s="152">
        <f t="shared" ref="G238:G244" si="10">ROUND(E238*F238,2)</f>
        <v>0</v>
      </c>
    </row>
    <row r="239" spans="1:11" s="57" customFormat="1" ht="31.5" x14ac:dyDescent="0.25">
      <c r="A239" s="163">
        <v>209</v>
      </c>
      <c r="B239" s="163" t="s">
        <v>2596</v>
      </c>
      <c r="C239" s="136" t="s">
        <v>1401</v>
      </c>
      <c r="D239" s="157" t="s">
        <v>434</v>
      </c>
      <c r="E239" s="158">
        <v>2</v>
      </c>
      <c r="F239" s="141"/>
      <c r="G239" s="152">
        <f t="shared" si="10"/>
        <v>0</v>
      </c>
    </row>
    <row r="240" spans="1:11" s="57" customFormat="1" x14ac:dyDescent="0.25">
      <c r="A240" s="163">
        <v>210</v>
      </c>
      <c r="B240" s="163" t="s">
        <v>2596</v>
      </c>
      <c r="C240" s="136" t="s">
        <v>1402</v>
      </c>
      <c r="D240" s="157" t="s">
        <v>29</v>
      </c>
      <c r="E240" s="158">
        <v>2</v>
      </c>
      <c r="F240" s="141"/>
      <c r="G240" s="152">
        <f t="shared" si="10"/>
        <v>0</v>
      </c>
      <c r="K240" s="173"/>
    </row>
    <row r="241" spans="1:11" s="57" customFormat="1" ht="31.5" x14ac:dyDescent="0.25">
      <c r="A241" s="163">
        <v>211</v>
      </c>
      <c r="B241" s="163" t="s">
        <v>2596</v>
      </c>
      <c r="C241" s="136" t="s">
        <v>1397</v>
      </c>
      <c r="D241" s="157" t="s">
        <v>29</v>
      </c>
      <c r="E241" s="158">
        <v>1</v>
      </c>
      <c r="F241" s="141"/>
      <c r="G241" s="152">
        <f t="shared" si="10"/>
        <v>0</v>
      </c>
      <c r="K241" s="173"/>
    </row>
    <row r="242" spans="1:11" s="57" customFormat="1" x14ac:dyDescent="0.25">
      <c r="A242" s="163">
        <v>212</v>
      </c>
      <c r="B242" s="163" t="s">
        <v>2596</v>
      </c>
      <c r="C242" s="136" t="s">
        <v>1398</v>
      </c>
      <c r="D242" s="157" t="s">
        <v>29</v>
      </c>
      <c r="E242" s="158">
        <v>1</v>
      </c>
      <c r="F242" s="141"/>
      <c r="G242" s="152">
        <f t="shared" si="10"/>
        <v>0</v>
      </c>
      <c r="K242" s="173"/>
    </row>
    <row r="243" spans="1:11" s="57" customFormat="1" x14ac:dyDescent="0.25">
      <c r="A243" s="163">
        <v>213</v>
      </c>
      <c r="B243" s="163" t="s">
        <v>2596</v>
      </c>
      <c r="C243" s="136" t="s">
        <v>1399</v>
      </c>
      <c r="D243" s="157" t="s">
        <v>29</v>
      </c>
      <c r="E243" s="158">
        <v>1</v>
      </c>
      <c r="F243" s="141"/>
      <c r="G243" s="152">
        <f t="shared" si="10"/>
        <v>0</v>
      </c>
      <c r="K243" s="173"/>
    </row>
    <row r="244" spans="1:11" s="57" customFormat="1" ht="31.5" x14ac:dyDescent="0.25">
      <c r="A244" s="163">
        <v>214</v>
      </c>
      <c r="B244" s="163" t="s">
        <v>2596</v>
      </c>
      <c r="C244" s="136" t="s">
        <v>2693</v>
      </c>
      <c r="D244" s="157" t="s">
        <v>39</v>
      </c>
      <c r="E244" s="158">
        <v>46.7</v>
      </c>
      <c r="F244" s="141"/>
      <c r="G244" s="152">
        <f t="shared" si="10"/>
        <v>0</v>
      </c>
      <c r="K244" s="173"/>
    </row>
    <row r="245" spans="1:11" x14ac:dyDescent="0.25">
      <c r="A245" s="347"/>
      <c r="B245" s="347"/>
      <c r="C245" s="348" t="s">
        <v>1527</v>
      </c>
      <c r="D245" s="349" t="s">
        <v>397</v>
      </c>
      <c r="E245" s="350" t="s">
        <v>397</v>
      </c>
      <c r="F245" s="363" t="s">
        <v>397</v>
      </c>
      <c r="G245" s="352">
        <f>SUM(G238:G244)</f>
        <v>0</v>
      </c>
    </row>
    <row r="246" spans="1:11" s="57" customFormat="1" x14ac:dyDescent="0.25">
      <c r="A246" s="169" t="s">
        <v>1514</v>
      </c>
      <c r="B246" s="169"/>
      <c r="C246" s="170" t="s">
        <v>1403</v>
      </c>
      <c r="D246" s="171" t="s">
        <v>397</v>
      </c>
      <c r="E246" s="161" t="s">
        <v>397</v>
      </c>
      <c r="F246" s="141" t="s">
        <v>397</v>
      </c>
      <c r="G246" s="134" t="s">
        <v>397</v>
      </c>
    </row>
    <row r="247" spans="1:11" s="57" customFormat="1" ht="31.5" x14ac:dyDescent="0.25">
      <c r="A247" s="163">
        <v>215</v>
      </c>
      <c r="B247" s="163" t="s">
        <v>2596</v>
      </c>
      <c r="C247" s="136" t="s">
        <v>1394</v>
      </c>
      <c r="D247" s="157" t="s">
        <v>39</v>
      </c>
      <c r="E247" s="158">
        <v>12.8</v>
      </c>
      <c r="F247" s="141"/>
      <c r="G247" s="152">
        <f>ROUND(E247*F247,2)</f>
        <v>0</v>
      </c>
    </row>
    <row r="248" spans="1:11" s="57" customFormat="1" ht="31.5" x14ac:dyDescent="0.25">
      <c r="A248" s="163">
        <v>216</v>
      </c>
      <c r="B248" s="163" t="s">
        <v>2596</v>
      </c>
      <c r="C248" s="136" t="s">
        <v>1404</v>
      </c>
      <c r="D248" s="157" t="s">
        <v>434</v>
      </c>
      <c r="E248" s="158">
        <v>1</v>
      </c>
      <c r="F248" s="141"/>
      <c r="G248" s="152">
        <f t="shared" ref="G248:G252" si="11">ROUND(E248*F248,2)</f>
        <v>0</v>
      </c>
    </row>
    <row r="249" spans="1:11" s="57" customFormat="1" ht="31.5" x14ac:dyDescent="0.25">
      <c r="A249" s="163">
        <v>217</v>
      </c>
      <c r="B249" s="163" t="s">
        <v>2596</v>
      </c>
      <c r="C249" s="136" t="s">
        <v>1397</v>
      </c>
      <c r="D249" s="157" t="s">
        <v>29</v>
      </c>
      <c r="E249" s="158">
        <v>1</v>
      </c>
      <c r="F249" s="141"/>
      <c r="G249" s="152">
        <f t="shared" si="11"/>
        <v>0</v>
      </c>
      <c r="K249" s="173"/>
    </row>
    <row r="250" spans="1:11" s="57" customFormat="1" x14ac:dyDescent="0.25">
      <c r="A250" s="163">
        <v>218</v>
      </c>
      <c r="B250" s="163" t="s">
        <v>2596</v>
      </c>
      <c r="C250" s="136" t="s">
        <v>1398</v>
      </c>
      <c r="D250" s="157" t="s">
        <v>29</v>
      </c>
      <c r="E250" s="158">
        <v>1</v>
      </c>
      <c r="F250" s="141"/>
      <c r="G250" s="152">
        <f t="shared" si="11"/>
        <v>0</v>
      </c>
      <c r="K250" s="173"/>
    </row>
    <row r="251" spans="1:11" s="57" customFormat="1" x14ac:dyDescent="0.25">
      <c r="A251" s="163">
        <v>219</v>
      </c>
      <c r="B251" s="163" t="s">
        <v>2596</v>
      </c>
      <c r="C251" s="136" t="s">
        <v>1399</v>
      </c>
      <c r="D251" s="157" t="s">
        <v>29</v>
      </c>
      <c r="E251" s="158">
        <v>1</v>
      </c>
      <c r="F251" s="141"/>
      <c r="G251" s="152">
        <f t="shared" si="11"/>
        <v>0</v>
      </c>
      <c r="K251" s="173"/>
    </row>
    <row r="252" spans="1:11" s="57" customFormat="1" ht="31.5" x14ac:dyDescent="0.25">
      <c r="A252" s="163">
        <v>220</v>
      </c>
      <c r="B252" s="163" t="s">
        <v>2596</v>
      </c>
      <c r="C252" s="136" t="s">
        <v>2693</v>
      </c>
      <c r="D252" s="157" t="s">
        <v>39</v>
      </c>
      <c r="E252" s="158">
        <v>12.8</v>
      </c>
      <c r="F252" s="141"/>
      <c r="G252" s="152">
        <f t="shared" si="11"/>
        <v>0</v>
      </c>
      <c r="K252" s="173"/>
    </row>
    <row r="253" spans="1:11" x14ac:dyDescent="0.25">
      <c r="A253" s="347"/>
      <c r="B253" s="347"/>
      <c r="C253" s="348" t="s">
        <v>1526</v>
      </c>
      <c r="D253" s="349" t="s">
        <v>397</v>
      </c>
      <c r="E253" s="350" t="s">
        <v>397</v>
      </c>
      <c r="F253" s="363" t="s">
        <v>397</v>
      </c>
      <c r="G253" s="352">
        <f>SUM(G247:G252)</f>
        <v>0</v>
      </c>
    </row>
    <row r="254" spans="1:11" s="57" customFormat="1" x14ac:dyDescent="0.25">
      <c r="A254" s="169" t="s">
        <v>1515</v>
      </c>
      <c r="B254" s="169"/>
      <c r="C254" s="170" t="s">
        <v>1405</v>
      </c>
      <c r="D254" s="171" t="s">
        <v>397</v>
      </c>
      <c r="E254" s="161" t="s">
        <v>397</v>
      </c>
      <c r="F254" s="141" t="s">
        <v>397</v>
      </c>
      <c r="G254" s="134" t="s">
        <v>397</v>
      </c>
    </row>
    <row r="255" spans="1:11" s="57" customFormat="1" ht="31.5" x14ac:dyDescent="0.25">
      <c r="A255" s="163">
        <v>221</v>
      </c>
      <c r="B255" s="163" t="s">
        <v>2596</v>
      </c>
      <c r="C255" s="136" t="s">
        <v>1394</v>
      </c>
      <c r="D255" s="157" t="s">
        <v>39</v>
      </c>
      <c r="E255" s="158">
        <v>8.9</v>
      </c>
      <c r="F255" s="141"/>
      <c r="G255" s="152">
        <f t="shared" ref="G255:G260" si="12">ROUND(E255*F255,2)</f>
        <v>0</v>
      </c>
    </row>
    <row r="256" spans="1:11" s="57" customFormat="1" ht="31.5" x14ac:dyDescent="0.25">
      <c r="A256" s="163">
        <v>222</v>
      </c>
      <c r="B256" s="163" t="s">
        <v>2596</v>
      </c>
      <c r="C256" s="136" t="s">
        <v>1406</v>
      </c>
      <c r="D256" s="157" t="s">
        <v>434</v>
      </c>
      <c r="E256" s="158">
        <v>1</v>
      </c>
      <c r="F256" s="141"/>
      <c r="G256" s="152">
        <f t="shared" si="12"/>
        <v>0</v>
      </c>
    </row>
    <row r="257" spans="1:11" s="57" customFormat="1" ht="31.5" x14ac:dyDescent="0.25">
      <c r="A257" s="163">
        <v>223</v>
      </c>
      <c r="B257" s="163" t="s">
        <v>2596</v>
      </c>
      <c r="C257" s="136" t="s">
        <v>1397</v>
      </c>
      <c r="D257" s="157" t="s">
        <v>29</v>
      </c>
      <c r="E257" s="158">
        <v>1</v>
      </c>
      <c r="F257" s="141"/>
      <c r="G257" s="152">
        <f t="shared" si="12"/>
        <v>0</v>
      </c>
      <c r="K257" s="173"/>
    </row>
    <row r="258" spans="1:11" s="57" customFormat="1" x14ac:dyDescent="0.25">
      <c r="A258" s="163">
        <v>224</v>
      </c>
      <c r="B258" s="163" t="s">
        <v>2596</v>
      </c>
      <c r="C258" s="136" t="s">
        <v>1398</v>
      </c>
      <c r="D258" s="157" t="s">
        <v>29</v>
      </c>
      <c r="E258" s="158">
        <v>1</v>
      </c>
      <c r="F258" s="141"/>
      <c r="G258" s="152">
        <f t="shared" si="12"/>
        <v>0</v>
      </c>
      <c r="K258" s="173"/>
    </row>
    <row r="259" spans="1:11" s="57" customFormat="1" x14ac:dyDescent="0.25">
      <c r="A259" s="163">
        <v>225</v>
      </c>
      <c r="B259" s="163" t="s">
        <v>2596</v>
      </c>
      <c r="C259" s="136" t="s">
        <v>1399</v>
      </c>
      <c r="D259" s="157" t="s">
        <v>29</v>
      </c>
      <c r="E259" s="158">
        <v>1</v>
      </c>
      <c r="F259" s="141"/>
      <c r="G259" s="152">
        <f t="shared" si="12"/>
        <v>0</v>
      </c>
      <c r="K259" s="173"/>
    </row>
    <row r="260" spans="1:11" s="57" customFormat="1" ht="31.5" x14ac:dyDescent="0.25">
      <c r="A260" s="163">
        <v>226</v>
      </c>
      <c r="B260" s="163" t="s">
        <v>2596</v>
      </c>
      <c r="C260" s="136" t="s">
        <v>2693</v>
      </c>
      <c r="D260" s="157" t="s">
        <v>39</v>
      </c>
      <c r="E260" s="158">
        <v>8.9</v>
      </c>
      <c r="F260" s="141"/>
      <c r="G260" s="152">
        <f t="shared" si="12"/>
        <v>0</v>
      </c>
      <c r="K260" s="173"/>
    </row>
    <row r="261" spans="1:11" x14ac:dyDescent="0.25">
      <c r="A261" s="347"/>
      <c r="B261" s="347"/>
      <c r="C261" s="348" t="s">
        <v>1525</v>
      </c>
      <c r="D261" s="349" t="s">
        <v>397</v>
      </c>
      <c r="E261" s="350" t="s">
        <v>397</v>
      </c>
      <c r="F261" s="363" t="s">
        <v>397</v>
      </c>
      <c r="G261" s="352">
        <f>SUM(G255:G260)</f>
        <v>0</v>
      </c>
    </row>
    <row r="262" spans="1:11" s="57" customFormat="1" x14ac:dyDescent="0.25">
      <c r="A262" s="169" t="s">
        <v>1516</v>
      </c>
      <c r="B262" s="169"/>
      <c r="C262" s="170" t="s">
        <v>1407</v>
      </c>
      <c r="D262" s="171" t="s">
        <v>397</v>
      </c>
      <c r="E262" s="161" t="s">
        <v>397</v>
      </c>
      <c r="F262" s="141" t="s">
        <v>397</v>
      </c>
      <c r="G262" s="134" t="s">
        <v>397</v>
      </c>
    </row>
    <row r="263" spans="1:11" s="57" customFormat="1" ht="31.5" x14ac:dyDescent="0.25">
      <c r="A263" s="163">
        <v>227</v>
      </c>
      <c r="B263" s="163" t="s">
        <v>2596</v>
      </c>
      <c r="C263" s="136" t="s">
        <v>1394</v>
      </c>
      <c r="D263" s="157" t="s">
        <v>39</v>
      </c>
      <c r="E263" s="158">
        <v>196.8</v>
      </c>
      <c r="F263" s="141"/>
      <c r="G263" s="152">
        <f t="shared" ref="G263:G269" si="13">ROUND(E263*F263,2)</f>
        <v>0</v>
      </c>
    </row>
    <row r="264" spans="1:11" s="57" customFormat="1" ht="31.5" x14ac:dyDescent="0.25">
      <c r="A264" s="163">
        <v>228</v>
      </c>
      <c r="B264" s="163" t="s">
        <v>2596</v>
      </c>
      <c r="C264" s="136" t="s">
        <v>1408</v>
      </c>
      <c r="D264" s="157" t="s">
        <v>434</v>
      </c>
      <c r="E264" s="158">
        <v>2</v>
      </c>
      <c r="F264" s="141"/>
      <c r="G264" s="152">
        <f t="shared" si="13"/>
        <v>0</v>
      </c>
    </row>
    <row r="265" spans="1:11" s="57" customFormat="1" x14ac:dyDescent="0.25">
      <c r="A265" s="163">
        <v>229</v>
      </c>
      <c r="B265" s="163" t="s">
        <v>2596</v>
      </c>
      <c r="C265" s="136" t="s">
        <v>1409</v>
      </c>
      <c r="D265" s="157" t="s">
        <v>29</v>
      </c>
      <c r="E265" s="158">
        <v>3</v>
      </c>
      <c r="F265" s="141"/>
      <c r="G265" s="152">
        <f t="shared" si="13"/>
        <v>0</v>
      </c>
      <c r="K265" s="173"/>
    </row>
    <row r="266" spans="1:11" s="57" customFormat="1" ht="31.5" x14ac:dyDescent="0.25">
      <c r="A266" s="163">
        <v>230</v>
      </c>
      <c r="B266" s="163" t="s">
        <v>2596</v>
      </c>
      <c r="C266" s="136" t="s">
        <v>1397</v>
      </c>
      <c r="D266" s="157" t="s">
        <v>29</v>
      </c>
      <c r="E266" s="158">
        <v>1</v>
      </c>
      <c r="F266" s="141"/>
      <c r="G266" s="152">
        <f t="shared" si="13"/>
        <v>0</v>
      </c>
      <c r="K266" s="173"/>
    </row>
    <row r="267" spans="1:11" s="57" customFormat="1" x14ac:dyDescent="0.25">
      <c r="A267" s="163">
        <v>231</v>
      </c>
      <c r="B267" s="163" t="s">
        <v>2596</v>
      </c>
      <c r="C267" s="136" t="s">
        <v>1398</v>
      </c>
      <c r="D267" s="157" t="s">
        <v>29</v>
      </c>
      <c r="E267" s="158">
        <v>1</v>
      </c>
      <c r="F267" s="141"/>
      <c r="G267" s="152">
        <f t="shared" si="13"/>
        <v>0</v>
      </c>
      <c r="K267" s="173"/>
    </row>
    <row r="268" spans="1:11" s="57" customFormat="1" x14ac:dyDescent="0.25">
      <c r="A268" s="163">
        <v>232</v>
      </c>
      <c r="B268" s="163" t="s">
        <v>2596</v>
      </c>
      <c r="C268" s="136" t="s">
        <v>1399</v>
      </c>
      <c r="D268" s="157" t="s">
        <v>29</v>
      </c>
      <c r="E268" s="158">
        <v>1</v>
      </c>
      <c r="F268" s="141"/>
      <c r="G268" s="152">
        <f t="shared" si="13"/>
        <v>0</v>
      </c>
      <c r="K268" s="173"/>
    </row>
    <row r="269" spans="1:11" s="57" customFormat="1" ht="31.5" x14ac:dyDescent="0.25">
      <c r="A269" s="163">
        <v>233</v>
      </c>
      <c r="B269" s="163" t="s">
        <v>2596</v>
      </c>
      <c r="C269" s="136" t="s">
        <v>2693</v>
      </c>
      <c r="D269" s="157" t="s">
        <v>39</v>
      </c>
      <c r="E269" s="158">
        <v>196.8</v>
      </c>
      <c r="F269" s="141"/>
      <c r="G269" s="152">
        <f t="shared" si="13"/>
        <v>0</v>
      </c>
      <c r="K269" s="173"/>
    </row>
    <row r="270" spans="1:11" x14ac:dyDescent="0.25">
      <c r="A270" s="347"/>
      <c r="B270" s="347"/>
      <c r="C270" s="348" t="s">
        <v>1524</v>
      </c>
      <c r="D270" s="349" t="s">
        <v>397</v>
      </c>
      <c r="E270" s="350" t="s">
        <v>397</v>
      </c>
      <c r="F270" s="363" t="s">
        <v>397</v>
      </c>
      <c r="G270" s="352">
        <f>SUM(G263:G269)</f>
        <v>0</v>
      </c>
    </row>
    <row r="271" spans="1:11" s="57" customFormat="1" x14ac:dyDescent="0.25">
      <c r="A271" s="169" t="s">
        <v>1517</v>
      </c>
      <c r="B271" s="169"/>
      <c r="C271" s="170" t="s">
        <v>1410</v>
      </c>
      <c r="D271" s="171" t="s">
        <v>397</v>
      </c>
      <c r="E271" s="161" t="s">
        <v>397</v>
      </c>
      <c r="F271" s="141" t="s">
        <v>397</v>
      </c>
      <c r="G271" s="134" t="s">
        <v>397</v>
      </c>
    </row>
    <row r="272" spans="1:11" s="57" customFormat="1" ht="31.5" x14ac:dyDescent="0.25">
      <c r="A272" s="163">
        <v>234</v>
      </c>
      <c r="B272" s="163" t="s">
        <v>2596</v>
      </c>
      <c r="C272" s="136" t="s">
        <v>1394</v>
      </c>
      <c r="D272" s="157" t="s">
        <v>39</v>
      </c>
      <c r="E272" s="158">
        <v>9.5</v>
      </c>
      <c r="F272" s="141"/>
      <c r="G272" s="152">
        <f t="shared" ref="G272:G277" si="14">ROUND(E272*F272,2)</f>
        <v>0</v>
      </c>
    </row>
    <row r="273" spans="1:11" s="57" customFormat="1" ht="31.5" x14ac:dyDescent="0.25">
      <c r="A273" s="163">
        <v>235</v>
      </c>
      <c r="B273" s="163" t="s">
        <v>2596</v>
      </c>
      <c r="C273" s="136" t="s">
        <v>1411</v>
      </c>
      <c r="D273" s="157" t="s">
        <v>434</v>
      </c>
      <c r="E273" s="158">
        <v>1</v>
      </c>
      <c r="F273" s="141"/>
      <c r="G273" s="152">
        <f t="shared" si="14"/>
        <v>0</v>
      </c>
    </row>
    <row r="274" spans="1:11" s="57" customFormat="1" ht="31.5" x14ac:dyDescent="0.25">
      <c r="A274" s="163">
        <v>236</v>
      </c>
      <c r="B274" s="163" t="s">
        <v>2596</v>
      </c>
      <c r="C274" s="136" t="s">
        <v>1397</v>
      </c>
      <c r="D274" s="157" t="s">
        <v>29</v>
      </c>
      <c r="E274" s="158">
        <v>1</v>
      </c>
      <c r="F274" s="141"/>
      <c r="G274" s="152">
        <f t="shared" si="14"/>
        <v>0</v>
      </c>
      <c r="K274" s="173"/>
    </row>
    <row r="275" spans="1:11" s="57" customFormat="1" x14ac:dyDescent="0.25">
      <c r="A275" s="163">
        <v>237</v>
      </c>
      <c r="B275" s="163" t="s">
        <v>2596</v>
      </c>
      <c r="C275" s="136" t="s">
        <v>1398</v>
      </c>
      <c r="D275" s="157" t="s">
        <v>29</v>
      </c>
      <c r="E275" s="158">
        <v>1</v>
      </c>
      <c r="F275" s="141"/>
      <c r="G275" s="152">
        <f t="shared" si="14"/>
        <v>0</v>
      </c>
      <c r="K275" s="173"/>
    </row>
    <row r="276" spans="1:11" s="57" customFormat="1" x14ac:dyDescent="0.25">
      <c r="A276" s="163">
        <v>238</v>
      </c>
      <c r="B276" s="163" t="s">
        <v>2596</v>
      </c>
      <c r="C276" s="136" t="s">
        <v>1399</v>
      </c>
      <c r="D276" s="157" t="s">
        <v>29</v>
      </c>
      <c r="E276" s="158">
        <v>1</v>
      </c>
      <c r="F276" s="141"/>
      <c r="G276" s="152">
        <f t="shared" si="14"/>
        <v>0</v>
      </c>
      <c r="K276" s="173"/>
    </row>
    <row r="277" spans="1:11" s="57" customFormat="1" ht="31.5" x14ac:dyDescent="0.25">
      <c r="A277" s="163">
        <v>239</v>
      </c>
      <c r="B277" s="163" t="s">
        <v>2596</v>
      </c>
      <c r="C277" s="136" t="s">
        <v>2693</v>
      </c>
      <c r="D277" s="157" t="s">
        <v>39</v>
      </c>
      <c r="E277" s="158">
        <v>9.5</v>
      </c>
      <c r="F277" s="141"/>
      <c r="G277" s="152">
        <f t="shared" si="14"/>
        <v>0</v>
      </c>
      <c r="K277" s="173"/>
    </row>
    <row r="278" spans="1:11" x14ac:dyDescent="0.25">
      <c r="A278" s="347"/>
      <c r="B278" s="347"/>
      <c r="C278" s="348" t="s">
        <v>1523</v>
      </c>
      <c r="D278" s="349" t="s">
        <v>397</v>
      </c>
      <c r="E278" s="350" t="s">
        <v>397</v>
      </c>
      <c r="F278" s="363" t="s">
        <v>397</v>
      </c>
      <c r="G278" s="352">
        <f>SUM(G272:G277)</f>
        <v>0</v>
      </c>
    </row>
    <row r="279" spans="1:11" s="57" customFormat="1" x14ac:dyDescent="0.25">
      <c r="A279" s="169" t="s">
        <v>1518</v>
      </c>
      <c r="B279" s="169"/>
      <c r="C279" s="170" t="s">
        <v>1412</v>
      </c>
      <c r="D279" s="171" t="s">
        <v>397</v>
      </c>
      <c r="E279" s="161" t="s">
        <v>397</v>
      </c>
      <c r="F279" s="141" t="s">
        <v>397</v>
      </c>
      <c r="G279" s="134" t="s">
        <v>397</v>
      </c>
    </row>
    <row r="280" spans="1:11" s="57" customFormat="1" ht="31.5" x14ac:dyDescent="0.25">
      <c r="A280" s="163">
        <v>240</v>
      </c>
      <c r="B280" s="163" t="s">
        <v>2596</v>
      </c>
      <c r="C280" s="136" t="s">
        <v>1394</v>
      </c>
      <c r="D280" s="157" t="s">
        <v>39</v>
      </c>
      <c r="E280" s="158">
        <v>200.9</v>
      </c>
      <c r="F280" s="141"/>
      <c r="G280" s="152">
        <f t="shared" ref="G280:G286" si="15">ROUND(E280*F280,2)</f>
        <v>0</v>
      </c>
    </row>
    <row r="281" spans="1:11" s="57" customFormat="1" ht="31.5" x14ac:dyDescent="0.25">
      <c r="A281" s="163">
        <v>241</v>
      </c>
      <c r="B281" s="163" t="s">
        <v>2596</v>
      </c>
      <c r="C281" s="136" t="s">
        <v>1413</v>
      </c>
      <c r="D281" s="157" t="s">
        <v>434</v>
      </c>
      <c r="E281" s="158">
        <v>2</v>
      </c>
      <c r="F281" s="141"/>
      <c r="G281" s="152">
        <f t="shared" si="15"/>
        <v>0</v>
      </c>
    </row>
    <row r="282" spans="1:11" s="57" customFormat="1" x14ac:dyDescent="0.25">
      <c r="A282" s="163">
        <v>242</v>
      </c>
      <c r="B282" s="163" t="s">
        <v>2596</v>
      </c>
      <c r="C282" s="136" t="s">
        <v>1414</v>
      </c>
      <c r="D282" s="157" t="s">
        <v>29</v>
      </c>
      <c r="E282" s="158">
        <v>3</v>
      </c>
      <c r="F282" s="141"/>
      <c r="G282" s="152">
        <f t="shared" si="15"/>
        <v>0</v>
      </c>
      <c r="K282" s="173"/>
    </row>
    <row r="283" spans="1:11" s="57" customFormat="1" ht="31.5" x14ac:dyDescent="0.25">
      <c r="A283" s="163">
        <v>243</v>
      </c>
      <c r="B283" s="163" t="s">
        <v>2596</v>
      </c>
      <c r="C283" s="136" t="s">
        <v>1397</v>
      </c>
      <c r="D283" s="157" t="s">
        <v>29</v>
      </c>
      <c r="E283" s="158">
        <v>1</v>
      </c>
      <c r="F283" s="141"/>
      <c r="G283" s="152">
        <f t="shared" si="15"/>
        <v>0</v>
      </c>
      <c r="K283" s="173"/>
    </row>
    <row r="284" spans="1:11" s="57" customFormat="1" x14ac:dyDescent="0.25">
      <c r="A284" s="163">
        <v>244</v>
      </c>
      <c r="B284" s="163" t="s">
        <v>2596</v>
      </c>
      <c r="C284" s="136" t="s">
        <v>1398</v>
      </c>
      <c r="D284" s="157" t="s">
        <v>29</v>
      </c>
      <c r="E284" s="158">
        <v>1</v>
      </c>
      <c r="F284" s="141"/>
      <c r="G284" s="152">
        <f t="shared" si="15"/>
        <v>0</v>
      </c>
      <c r="K284" s="173"/>
    </row>
    <row r="285" spans="1:11" s="57" customFormat="1" x14ac:dyDescent="0.25">
      <c r="A285" s="163">
        <v>245</v>
      </c>
      <c r="B285" s="163" t="s">
        <v>2596</v>
      </c>
      <c r="C285" s="136" t="s">
        <v>1399</v>
      </c>
      <c r="D285" s="157" t="s">
        <v>29</v>
      </c>
      <c r="E285" s="158">
        <v>1</v>
      </c>
      <c r="F285" s="141"/>
      <c r="G285" s="152">
        <f t="shared" si="15"/>
        <v>0</v>
      </c>
      <c r="K285" s="173"/>
    </row>
    <row r="286" spans="1:11" s="57" customFormat="1" ht="31.5" x14ac:dyDescent="0.25">
      <c r="A286" s="163">
        <v>246</v>
      </c>
      <c r="B286" s="163" t="s">
        <v>2596</v>
      </c>
      <c r="C286" s="136" t="s">
        <v>2693</v>
      </c>
      <c r="D286" s="157" t="s">
        <v>39</v>
      </c>
      <c r="E286" s="158">
        <v>200.9</v>
      </c>
      <c r="F286" s="141"/>
      <c r="G286" s="152">
        <f t="shared" si="15"/>
        <v>0</v>
      </c>
      <c r="K286" s="173"/>
    </row>
    <row r="287" spans="1:11" x14ac:dyDescent="0.25">
      <c r="A287" s="347"/>
      <c r="B287" s="347"/>
      <c r="C287" s="348" t="s">
        <v>1522</v>
      </c>
      <c r="D287" s="349" t="s">
        <v>397</v>
      </c>
      <c r="E287" s="350" t="s">
        <v>397</v>
      </c>
      <c r="F287" s="363" t="s">
        <v>397</v>
      </c>
      <c r="G287" s="352">
        <f>SUM(G280:G286)</f>
        <v>0</v>
      </c>
    </row>
    <row r="288" spans="1:11" s="57" customFormat="1" x14ac:dyDescent="0.25">
      <c r="A288" s="169" t="s">
        <v>1519</v>
      </c>
      <c r="B288" s="169"/>
      <c r="C288" s="170" t="s">
        <v>1415</v>
      </c>
      <c r="D288" s="171" t="s">
        <v>397</v>
      </c>
      <c r="E288" s="161" t="s">
        <v>397</v>
      </c>
      <c r="F288" s="141" t="s">
        <v>397</v>
      </c>
      <c r="G288" s="134" t="s">
        <v>397</v>
      </c>
    </row>
    <row r="289" spans="1:11" s="57" customFormat="1" ht="31.5" x14ac:dyDescent="0.25">
      <c r="A289" s="163">
        <v>247</v>
      </c>
      <c r="B289" s="163" t="s">
        <v>2596</v>
      </c>
      <c r="C289" s="136" t="s">
        <v>1394</v>
      </c>
      <c r="D289" s="157" t="s">
        <v>39</v>
      </c>
      <c r="E289" s="158">
        <v>104.2</v>
      </c>
      <c r="F289" s="141"/>
      <c r="G289" s="152">
        <f t="shared" ref="G289:G295" si="16">ROUND(E289*F289,2)</f>
        <v>0</v>
      </c>
    </row>
    <row r="290" spans="1:11" s="57" customFormat="1" ht="31.5" x14ac:dyDescent="0.25">
      <c r="A290" s="163">
        <v>248</v>
      </c>
      <c r="B290" s="163" t="s">
        <v>2596</v>
      </c>
      <c r="C290" s="136" t="s">
        <v>1416</v>
      </c>
      <c r="D290" s="157" t="s">
        <v>434</v>
      </c>
      <c r="E290" s="158">
        <v>4</v>
      </c>
      <c r="F290" s="141"/>
      <c r="G290" s="152">
        <f t="shared" si="16"/>
        <v>0</v>
      </c>
    </row>
    <row r="291" spans="1:11" s="57" customFormat="1" x14ac:dyDescent="0.25">
      <c r="A291" s="163">
        <v>249</v>
      </c>
      <c r="B291" s="163" t="s">
        <v>2596</v>
      </c>
      <c r="C291" s="136" t="s">
        <v>1417</v>
      </c>
      <c r="D291" s="157" t="s">
        <v>29</v>
      </c>
      <c r="E291" s="158">
        <v>2</v>
      </c>
      <c r="F291" s="141"/>
      <c r="G291" s="152">
        <f t="shared" si="16"/>
        <v>0</v>
      </c>
      <c r="K291" s="173"/>
    </row>
    <row r="292" spans="1:11" s="57" customFormat="1" ht="31.5" x14ac:dyDescent="0.25">
      <c r="A292" s="163">
        <v>250</v>
      </c>
      <c r="B292" s="163" t="s">
        <v>2596</v>
      </c>
      <c r="C292" s="136" t="s">
        <v>1397</v>
      </c>
      <c r="D292" s="157" t="s">
        <v>29</v>
      </c>
      <c r="E292" s="158">
        <v>1</v>
      </c>
      <c r="F292" s="141"/>
      <c r="G292" s="152">
        <f t="shared" si="16"/>
        <v>0</v>
      </c>
      <c r="K292" s="173"/>
    </row>
    <row r="293" spans="1:11" s="57" customFormat="1" x14ac:dyDescent="0.25">
      <c r="A293" s="163">
        <v>251</v>
      </c>
      <c r="B293" s="163" t="s">
        <v>2596</v>
      </c>
      <c r="C293" s="136" t="s">
        <v>1398</v>
      </c>
      <c r="D293" s="157" t="s">
        <v>29</v>
      </c>
      <c r="E293" s="158">
        <v>1</v>
      </c>
      <c r="F293" s="141"/>
      <c r="G293" s="152">
        <f t="shared" si="16"/>
        <v>0</v>
      </c>
      <c r="K293" s="173"/>
    </row>
    <row r="294" spans="1:11" s="57" customFormat="1" x14ac:dyDescent="0.25">
      <c r="A294" s="163">
        <v>252</v>
      </c>
      <c r="B294" s="163" t="s">
        <v>2596</v>
      </c>
      <c r="C294" s="136" t="s">
        <v>1399</v>
      </c>
      <c r="D294" s="157" t="s">
        <v>29</v>
      </c>
      <c r="E294" s="158">
        <v>1</v>
      </c>
      <c r="F294" s="141"/>
      <c r="G294" s="152">
        <f t="shared" si="16"/>
        <v>0</v>
      </c>
      <c r="K294" s="173"/>
    </row>
    <row r="295" spans="1:11" s="57" customFormat="1" ht="31.5" x14ac:dyDescent="0.25">
      <c r="A295" s="163">
        <v>253</v>
      </c>
      <c r="B295" s="163" t="s">
        <v>2596</v>
      </c>
      <c r="C295" s="136" t="s">
        <v>2693</v>
      </c>
      <c r="D295" s="157" t="s">
        <v>39</v>
      </c>
      <c r="E295" s="158">
        <v>104.2</v>
      </c>
      <c r="F295" s="141"/>
      <c r="G295" s="152">
        <f t="shared" si="16"/>
        <v>0</v>
      </c>
      <c r="K295" s="173"/>
    </row>
    <row r="296" spans="1:11" x14ac:dyDescent="0.25">
      <c r="A296" s="347"/>
      <c r="B296" s="347"/>
      <c r="C296" s="348" t="s">
        <v>1521</v>
      </c>
      <c r="D296" s="349" t="s">
        <v>397</v>
      </c>
      <c r="E296" s="350" t="s">
        <v>397</v>
      </c>
      <c r="F296" s="363" t="s">
        <v>397</v>
      </c>
      <c r="G296" s="352">
        <f>SUM(G289:G295)</f>
        <v>0</v>
      </c>
    </row>
    <row r="297" spans="1:11" ht="31.5" x14ac:dyDescent="0.25">
      <c r="A297" s="340"/>
      <c r="B297" s="340"/>
      <c r="C297" s="341" t="s">
        <v>1508</v>
      </c>
      <c r="D297" s="342" t="s">
        <v>397</v>
      </c>
      <c r="E297" s="343" t="s">
        <v>397</v>
      </c>
      <c r="F297" s="342" t="s">
        <v>397</v>
      </c>
      <c r="G297" s="345">
        <f>G296+G287+G278+G270+G261+G253+G245+G236</f>
        <v>0</v>
      </c>
      <c r="H297" s="147"/>
      <c r="I297" s="148"/>
    </row>
    <row r="298" spans="1:11" ht="47.25" x14ac:dyDescent="0.25">
      <c r="A298" s="340"/>
      <c r="B298" s="340"/>
      <c r="C298" s="341" t="s">
        <v>3447</v>
      </c>
      <c r="D298" s="342" t="s">
        <v>397</v>
      </c>
      <c r="E298" s="343" t="s">
        <v>397</v>
      </c>
      <c r="F298" s="342" t="s">
        <v>397</v>
      </c>
      <c r="G298" s="345">
        <f>G297+G226+G211+G205+G188+G127+G58+G29+G17</f>
        <v>0</v>
      </c>
      <c r="H298" s="147"/>
      <c r="I298" s="148"/>
    </row>
    <row r="299" spans="1:11" x14ac:dyDescent="0.25">
      <c r="A299" s="131">
        <v>2</v>
      </c>
      <c r="B299" s="131"/>
      <c r="C299" s="132" t="s">
        <v>1418</v>
      </c>
      <c r="D299" s="133" t="s">
        <v>397</v>
      </c>
      <c r="E299" s="151" t="s">
        <v>397</v>
      </c>
      <c r="F299" s="133" t="s">
        <v>397</v>
      </c>
      <c r="G299" s="133" t="s">
        <v>397</v>
      </c>
    </row>
    <row r="300" spans="1:11" s="57" customFormat="1" x14ac:dyDescent="0.25">
      <c r="A300" s="169" t="s">
        <v>20</v>
      </c>
      <c r="B300" s="169"/>
      <c r="C300" s="170" t="s">
        <v>1015</v>
      </c>
      <c r="D300" s="171" t="s">
        <v>397</v>
      </c>
      <c r="E300" s="161" t="s">
        <v>397</v>
      </c>
      <c r="F300" s="141" t="s">
        <v>397</v>
      </c>
      <c r="G300" s="134" t="s">
        <v>397</v>
      </c>
    </row>
    <row r="301" spans="1:11" s="57" customFormat="1" ht="47.25" x14ac:dyDescent="0.25">
      <c r="A301" s="163">
        <v>254</v>
      </c>
      <c r="B301" s="163" t="s">
        <v>2593</v>
      </c>
      <c r="C301" s="136" t="s">
        <v>2839</v>
      </c>
      <c r="D301" s="157" t="s">
        <v>41</v>
      </c>
      <c r="E301" s="158">
        <v>910.23</v>
      </c>
      <c r="F301" s="141"/>
      <c r="G301" s="152">
        <f t="shared" ref="G301:G308" si="17">ROUND(E301*F301,2)</f>
        <v>0</v>
      </c>
      <c r="K301" s="173"/>
    </row>
    <row r="302" spans="1:11" s="57" customFormat="1" ht="63" x14ac:dyDescent="0.25">
      <c r="A302" s="163">
        <v>255</v>
      </c>
      <c r="B302" s="163" t="s">
        <v>2593</v>
      </c>
      <c r="C302" s="136" t="s">
        <v>2724</v>
      </c>
      <c r="D302" s="157" t="s">
        <v>41</v>
      </c>
      <c r="E302" s="158">
        <v>390.1</v>
      </c>
      <c r="F302" s="141"/>
      <c r="G302" s="152">
        <f t="shared" si="17"/>
        <v>0</v>
      </c>
      <c r="K302" s="266"/>
    </row>
    <row r="303" spans="1:11" s="57" customFormat="1" x14ac:dyDescent="0.25">
      <c r="A303" s="163">
        <v>256</v>
      </c>
      <c r="B303" s="163" t="s">
        <v>2591</v>
      </c>
      <c r="C303" s="136" t="s">
        <v>1227</v>
      </c>
      <c r="D303" s="157" t="s">
        <v>41</v>
      </c>
      <c r="E303" s="158">
        <v>88.21</v>
      </c>
      <c r="F303" s="141"/>
      <c r="G303" s="152">
        <f t="shared" si="17"/>
        <v>0</v>
      </c>
      <c r="K303" s="173"/>
    </row>
    <row r="304" spans="1:11" s="57" customFormat="1" x14ac:dyDescent="0.25">
      <c r="A304" s="163">
        <v>257</v>
      </c>
      <c r="B304" s="163" t="s">
        <v>2591</v>
      </c>
      <c r="C304" s="136" t="s">
        <v>1018</v>
      </c>
      <c r="D304" s="157" t="s">
        <v>41</v>
      </c>
      <c r="E304" s="158">
        <v>274.63</v>
      </c>
      <c r="F304" s="141"/>
      <c r="G304" s="152">
        <f t="shared" si="17"/>
        <v>0</v>
      </c>
      <c r="K304" s="3"/>
    </row>
    <row r="305" spans="1:11" s="57" customFormat="1" ht="47.25" x14ac:dyDescent="0.25">
      <c r="A305" s="163">
        <v>258</v>
      </c>
      <c r="B305" s="163" t="s">
        <v>2593</v>
      </c>
      <c r="C305" s="136" t="s">
        <v>1019</v>
      </c>
      <c r="D305" s="157" t="s">
        <v>41</v>
      </c>
      <c r="E305" s="158">
        <v>515.67999999999995</v>
      </c>
      <c r="F305" s="141"/>
      <c r="G305" s="152">
        <f t="shared" si="17"/>
        <v>0</v>
      </c>
      <c r="K305" s="3"/>
    </row>
    <row r="306" spans="1:11" s="57" customFormat="1" x14ac:dyDescent="0.25">
      <c r="A306" s="163">
        <v>259</v>
      </c>
      <c r="B306" s="163" t="s">
        <v>2593</v>
      </c>
      <c r="C306" s="136" t="s">
        <v>1020</v>
      </c>
      <c r="D306" s="157" t="s">
        <v>41</v>
      </c>
      <c r="E306" s="158">
        <v>878.52</v>
      </c>
      <c r="F306" s="141"/>
      <c r="G306" s="152">
        <f t="shared" si="17"/>
        <v>0</v>
      </c>
      <c r="K306" s="3"/>
    </row>
    <row r="307" spans="1:11" s="57" customFormat="1" ht="31.5" x14ac:dyDescent="0.25">
      <c r="A307" s="163">
        <v>260</v>
      </c>
      <c r="B307" s="163" t="s">
        <v>2593</v>
      </c>
      <c r="C307" s="136" t="s">
        <v>1228</v>
      </c>
      <c r="D307" s="157" t="s">
        <v>232</v>
      </c>
      <c r="E307" s="158">
        <v>3766.59</v>
      </c>
      <c r="F307" s="141"/>
      <c r="G307" s="152">
        <f t="shared" si="17"/>
        <v>0</v>
      </c>
    </row>
    <row r="308" spans="1:11" s="57" customFormat="1" ht="31.5" x14ac:dyDescent="0.25">
      <c r="A308" s="163">
        <v>261</v>
      </c>
      <c r="B308" s="163" t="s">
        <v>2591</v>
      </c>
      <c r="C308" s="136" t="s">
        <v>1229</v>
      </c>
      <c r="D308" s="157" t="s">
        <v>232</v>
      </c>
      <c r="E308" s="158">
        <v>963.55</v>
      </c>
      <c r="F308" s="141"/>
      <c r="G308" s="152">
        <f t="shared" si="17"/>
        <v>0</v>
      </c>
    </row>
    <row r="309" spans="1:11" x14ac:dyDescent="0.25">
      <c r="A309" s="144"/>
      <c r="B309" s="144"/>
      <c r="C309" s="172" t="s">
        <v>1520</v>
      </c>
      <c r="D309" s="146" t="s">
        <v>397</v>
      </c>
      <c r="E309" s="159" t="s">
        <v>397</v>
      </c>
      <c r="F309" s="146" t="s">
        <v>397</v>
      </c>
      <c r="G309" s="165">
        <f>SUM(G301:G308)</f>
        <v>0</v>
      </c>
      <c r="H309" s="147"/>
      <c r="I309" s="148"/>
    </row>
    <row r="310" spans="1:11" s="57" customFormat="1" x14ac:dyDescent="0.25">
      <c r="A310" s="169" t="s">
        <v>25</v>
      </c>
      <c r="B310" s="169"/>
      <c r="C310" s="170" t="s">
        <v>1236</v>
      </c>
      <c r="D310" s="171" t="s">
        <v>397</v>
      </c>
      <c r="E310" s="161" t="s">
        <v>397</v>
      </c>
      <c r="F310" s="141" t="s">
        <v>397</v>
      </c>
      <c r="G310" s="134" t="s">
        <v>397</v>
      </c>
    </row>
    <row r="311" spans="1:11" s="57" customFormat="1" x14ac:dyDescent="0.25">
      <c r="A311" s="163">
        <v>262</v>
      </c>
      <c r="B311" s="163" t="s">
        <v>2591</v>
      </c>
      <c r="C311" s="136" t="s">
        <v>1021</v>
      </c>
      <c r="D311" s="157" t="s">
        <v>41</v>
      </c>
      <c r="E311" s="158">
        <v>157.66999999999999</v>
      </c>
      <c r="F311" s="141"/>
      <c r="G311" s="152">
        <f t="shared" ref="G311:G320" si="18">ROUND(E311*F311,2)</f>
        <v>0</v>
      </c>
      <c r="K311" s="173"/>
    </row>
    <row r="312" spans="1:11" s="57" customFormat="1" x14ac:dyDescent="0.25">
      <c r="A312" s="163">
        <v>263</v>
      </c>
      <c r="B312" s="163" t="s">
        <v>2591</v>
      </c>
      <c r="C312" s="136" t="s">
        <v>1022</v>
      </c>
      <c r="D312" s="157" t="s">
        <v>39</v>
      </c>
      <c r="E312" s="158">
        <v>1751.9</v>
      </c>
      <c r="F312" s="141"/>
      <c r="G312" s="152">
        <f t="shared" si="18"/>
        <v>0</v>
      </c>
      <c r="K312" s="173"/>
    </row>
    <row r="313" spans="1:11" s="57" customFormat="1" x14ac:dyDescent="0.25">
      <c r="A313" s="163">
        <v>264</v>
      </c>
      <c r="B313" s="163" t="s">
        <v>2591</v>
      </c>
      <c r="C313" s="136" t="s">
        <v>1419</v>
      </c>
      <c r="D313" s="157" t="s">
        <v>1231</v>
      </c>
      <c r="E313" s="158">
        <v>2160</v>
      </c>
      <c r="F313" s="141"/>
      <c r="G313" s="152">
        <f t="shared" si="18"/>
        <v>0</v>
      </c>
      <c r="K313" s="173"/>
    </row>
    <row r="314" spans="1:11" s="57" customFormat="1" x14ac:dyDescent="0.25">
      <c r="A314" s="163">
        <v>265</v>
      </c>
      <c r="B314" s="163" t="s">
        <v>2591</v>
      </c>
      <c r="C314" s="136" t="s">
        <v>1232</v>
      </c>
      <c r="D314" s="157" t="s">
        <v>434</v>
      </c>
      <c r="E314" s="158">
        <v>8</v>
      </c>
      <c r="F314" s="141"/>
      <c r="G314" s="152">
        <f t="shared" si="18"/>
        <v>0</v>
      </c>
      <c r="K314" s="173"/>
    </row>
    <row r="315" spans="1:11" s="57" customFormat="1" x14ac:dyDescent="0.25">
      <c r="A315" s="163">
        <v>266</v>
      </c>
      <c r="B315" s="163" t="s">
        <v>2591</v>
      </c>
      <c r="C315" s="136" t="s">
        <v>1233</v>
      </c>
      <c r="D315" s="157" t="s">
        <v>39</v>
      </c>
      <c r="E315" s="158">
        <v>20</v>
      </c>
      <c r="F315" s="141"/>
      <c r="G315" s="152">
        <f t="shared" si="18"/>
        <v>0</v>
      </c>
      <c r="K315" s="173"/>
    </row>
    <row r="316" spans="1:11" s="57" customFormat="1" x14ac:dyDescent="0.25">
      <c r="A316" s="163">
        <v>267</v>
      </c>
      <c r="B316" s="163" t="s">
        <v>2591</v>
      </c>
      <c r="C316" s="136" t="s">
        <v>1234</v>
      </c>
      <c r="D316" s="157" t="s">
        <v>39</v>
      </c>
      <c r="E316" s="158">
        <v>82.9</v>
      </c>
      <c r="F316" s="141"/>
      <c r="G316" s="152">
        <f t="shared" si="18"/>
        <v>0</v>
      </c>
      <c r="K316" s="173"/>
    </row>
    <row r="317" spans="1:11" s="57" customFormat="1" ht="31.5" x14ac:dyDescent="0.25">
      <c r="A317" s="163">
        <v>268</v>
      </c>
      <c r="B317" s="163" t="s">
        <v>2591</v>
      </c>
      <c r="C317" s="136" t="s">
        <v>1235</v>
      </c>
      <c r="D317" s="157" t="s">
        <v>755</v>
      </c>
      <c r="E317" s="158">
        <v>7</v>
      </c>
      <c r="F317" s="141"/>
      <c r="G317" s="152">
        <f t="shared" si="18"/>
        <v>0</v>
      </c>
      <c r="K317" s="173"/>
    </row>
    <row r="318" spans="1:11" s="57" customFormat="1" ht="31.5" x14ac:dyDescent="0.25">
      <c r="A318" s="163">
        <v>269</v>
      </c>
      <c r="B318" s="163" t="s">
        <v>2591</v>
      </c>
      <c r="C318" s="136" t="s">
        <v>2725</v>
      </c>
      <c r="D318" s="157" t="s">
        <v>29</v>
      </c>
      <c r="E318" s="158">
        <v>7</v>
      </c>
      <c r="F318" s="141"/>
      <c r="G318" s="152">
        <f t="shared" si="18"/>
        <v>0</v>
      </c>
      <c r="K318" s="173"/>
    </row>
    <row r="319" spans="1:11" s="57" customFormat="1" ht="31.5" x14ac:dyDescent="0.25">
      <c r="A319" s="163">
        <v>270</v>
      </c>
      <c r="B319" s="163" t="s">
        <v>2591</v>
      </c>
      <c r="C319" s="136" t="s">
        <v>2726</v>
      </c>
      <c r="D319" s="157" t="s">
        <v>29</v>
      </c>
      <c r="E319" s="158">
        <v>8</v>
      </c>
      <c r="F319" s="141"/>
      <c r="G319" s="152">
        <f t="shared" si="18"/>
        <v>0</v>
      </c>
      <c r="K319" s="173"/>
    </row>
    <row r="320" spans="1:11" s="57" customFormat="1" ht="31.5" x14ac:dyDescent="0.25">
      <c r="A320" s="163">
        <v>271</v>
      </c>
      <c r="B320" s="163" t="s">
        <v>2591</v>
      </c>
      <c r="C320" s="136" t="s">
        <v>2697</v>
      </c>
      <c r="D320" s="157" t="s">
        <v>39</v>
      </c>
      <c r="E320" s="158">
        <v>1854.8</v>
      </c>
      <c r="F320" s="141"/>
      <c r="G320" s="152">
        <f t="shared" si="18"/>
        <v>0</v>
      </c>
      <c r="K320" s="173"/>
    </row>
    <row r="321" spans="1:11" x14ac:dyDescent="0.25">
      <c r="A321" s="144"/>
      <c r="B321" s="144"/>
      <c r="C321" s="172" t="s">
        <v>1528</v>
      </c>
      <c r="D321" s="146" t="s">
        <v>397</v>
      </c>
      <c r="E321" s="159" t="s">
        <v>397</v>
      </c>
      <c r="F321" s="146" t="s">
        <v>397</v>
      </c>
      <c r="G321" s="165">
        <f>SUM(G311:G320)</f>
        <v>0</v>
      </c>
      <c r="H321" s="147"/>
      <c r="I321" s="148"/>
    </row>
    <row r="322" spans="1:11" s="57" customFormat="1" x14ac:dyDescent="0.25">
      <c r="A322" s="169" t="s">
        <v>30</v>
      </c>
      <c r="B322" s="169"/>
      <c r="C322" s="170" t="s">
        <v>1023</v>
      </c>
      <c r="D322" s="171" t="s">
        <v>397</v>
      </c>
      <c r="E322" s="161" t="s">
        <v>397</v>
      </c>
      <c r="F322" s="141" t="s">
        <v>397</v>
      </c>
      <c r="G322" s="134" t="s">
        <v>397</v>
      </c>
    </row>
    <row r="323" spans="1:11" s="57" customFormat="1" ht="31.5" x14ac:dyDescent="0.25">
      <c r="A323" s="163">
        <v>272</v>
      </c>
      <c r="B323" s="163" t="s">
        <v>2596</v>
      </c>
      <c r="C323" s="136" t="s">
        <v>1237</v>
      </c>
      <c r="D323" s="157" t="s">
        <v>39</v>
      </c>
      <c r="E323" s="158">
        <v>1.55</v>
      </c>
      <c r="F323" s="141"/>
      <c r="G323" s="152">
        <f t="shared" ref="G323:G350" si="19">ROUND(E323*F323,2)</f>
        <v>0</v>
      </c>
    </row>
    <row r="324" spans="1:11" s="57" customFormat="1" ht="31.5" x14ac:dyDescent="0.25">
      <c r="A324" s="163">
        <v>273</v>
      </c>
      <c r="B324" s="163" t="s">
        <v>2596</v>
      </c>
      <c r="C324" s="136" t="s">
        <v>1420</v>
      </c>
      <c r="D324" s="157" t="s">
        <v>39</v>
      </c>
      <c r="E324" s="158">
        <v>12.45</v>
      </c>
      <c r="F324" s="141"/>
      <c r="G324" s="152">
        <f t="shared" si="19"/>
        <v>0</v>
      </c>
    </row>
    <row r="325" spans="1:11" s="57" customFormat="1" ht="31.5" x14ac:dyDescent="0.25">
      <c r="A325" s="163">
        <v>274</v>
      </c>
      <c r="B325" s="163" t="s">
        <v>2596</v>
      </c>
      <c r="C325" s="136" t="s">
        <v>1239</v>
      </c>
      <c r="D325" s="157" t="s">
        <v>39</v>
      </c>
      <c r="E325" s="158">
        <v>23.2</v>
      </c>
      <c r="F325" s="141"/>
      <c r="G325" s="152">
        <f t="shared" si="19"/>
        <v>0</v>
      </c>
    </row>
    <row r="326" spans="1:11" s="57" customFormat="1" ht="31.5" x14ac:dyDescent="0.25">
      <c r="A326" s="163">
        <v>275</v>
      </c>
      <c r="B326" s="163" t="s">
        <v>2596</v>
      </c>
      <c r="C326" s="136" t="s">
        <v>1241</v>
      </c>
      <c r="D326" s="157" t="s">
        <v>39</v>
      </c>
      <c r="E326" s="158">
        <v>9.9</v>
      </c>
      <c r="F326" s="141"/>
      <c r="G326" s="152">
        <f t="shared" si="19"/>
        <v>0</v>
      </c>
    </row>
    <row r="327" spans="1:11" s="57" customFormat="1" ht="31.5" x14ac:dyDescent="0.25">
      <c r="A327" s="163">
        <v>276</v>
      </c>
      <c r="B327" s="163" t="s">
        <v>2596</v>
      </c>
      <c r="C327" s="136" t="s">
        <v>1421</v>
      </c>
      <c r="D327" s="157" t="s">
        <v>39</v>
      </c>
      <c r="E327" s="158">
        <v>10.45</v>
      </c>
      <c r="F327" s="141"/>
      <c r="G327" s="152">
        <f t="shared" si="19"/>
        <v>0</v>
      </c>
    </row>
    <row r="328" spans="1:11" s="57" customFormat="1" ht="31.5" x14ac:dyDescent="0.25">
      <c r="A328" s="163">
        <v>277</v>
      </c>
      <c r="B328" s="163" t="s">
        <v>2596</v>
      </c>
      <c r="C328" s="136" t="s">
        <v>1422</v>
      </c>
      <c r="D328" s="157" t="s">
        <v>39</v>
      </c>
      <c r="E328" s="158">
        <v>7.1</v>
      </c>
      <c r="F328" s="141"/>
      <c r="G328" s="152">
        <f t="shared" si="19"/>
        <v>0</v>
      </c>
    </row>
    <row r="329" spans="1:11" s="57" customFormat="1" ht="31.5" x14ac:dyDescent="0.25">
      <c r="A329" s="163">
        <v>278</v>
      </c>
      <c r="B329" s="163" t="s">
        <v>2596</v>
      </c>
      <c r="C329" s="136" t="s">
        <v>1243</v>
      </c>
      <c r="D329" s="157" t="s">
        <v>39</v>
      </c>
      <c r="E329" s="158">
        <v>643.6</v>
      </c>
      <c r="F329" s="141"/>
      <c r="G329" s="152">
        <f t="shared" si="19"/>
        <v>0</v>
      </c>
    </row>
    <row r="330" spans="1:11" s="57" customFormat="1" ht="31.5" x14ac:dyDescent="0.25">
      <c r="A330" s="163">
        <v>279</v>
      </c>
      <c r="B330" s="163" t="s">
        <v>2596</v>
      </c>
      <c r="C330" s="136" t="s">
        <v>1423</v>
      </c>
      <c r="D330" s="157" t="s">
        <v>39</v>
      </c>
      <c r="E330" s="158">
        <v>14.25</v>
      </c>
      <c r="F330" s="141"/>
      <c r="G330" s="152">
        <f t="shared" si="19"/>
        <v>0</v>
      </c>
    </row>
    <row r="331" spans="1:11" s="57" customFormat="1" ht="31.5" x14ac:dyDescent="0.25">
      <c r="A331" s="163">
        <v>280</v>
      </c>
      <c r="B331" s="163" t="s">
        <v>2596</v>
      </c>
      <c r="C331" s="136" t="s">
        <v>1245</v>
      </c>
      <c r="D331" s="157" t="s">
        <v>39</v>
      </c>
      <c r="E331" s="158">
        <v>37.25</v>
      </c>
      <c r="F331" s="141"/>
      <c r="G331" s="152">
        <f t="shared" si="19"/>
        <v>0</v>
      </c>
    </row>
    <row r="332" spans="1:11" s="57" customFormat="1" ht="31.5" x14ac:dyDescent="0.25">
      <c r="A332" s="163">
        <v>281</v>
      </c>
      <c r="B332" s="163" t="s">
        <v>2596</v>
      </c>
      <c r="C332" s="136" t="s">
        <v>1246</v>
      </c>
      <c r="D332" s="157" t="s">
        <v>39</v>
      </c>
      <c r="E332" s="158">
        <v>98</v>
      </c>
      <c r="F332" s="141"/>
      <c r="G332" s="152">
        <f t="shared" si="19"/>
        <v>0</v>
      </c>
    </row>
    <row r="333" spans="1:11" s="57" customFormat="1" x14ac:dyDescent="0.25">
      <c r="A333" s="163">
        <v>282</v>
      </c>
      <c r="B333" s="163" t="s">
        <v>2596</v>
      </c>
      <c r="C333" s="136" t="s">
        <v>1250</v>
      </c>
      <c r="D333" s="157" t="s">
        <v>39</v>
      </c>
      <c r="E333" s="158">
        <v>8.35</v>
      </c>
      <c r="F333" s="141"/>
      <c r="G333" s="152">
        <f t="shared" si="19"/>
        <v>0</v>
      </c>
    </row>
    <row r="334" spans="1:11" s="57" customFormat="1" x14ac:dyDescent="0.25">
      <c r="A334" s="163">
        <v>283</v>
      </c>
      <c r="B334" s="163" t="s">
        <v>2596</v>
      </c>
      <c r="C334" s="136" t="s">
        <v>1424</v>
      </c>
      <c r="D334" s="157" t="s">
        <v>39</v>
      </c>
      <c r="E334" s="158">
        <v>1.5</v>
      </c>
      <c r="F334" s="141"/>
      <c r="G334" s="152">
        <f t="shared" si="19"/>
        <v>0</v>
      </c>
    </row>
    <row r="335" spans="1:11" s="57" customFormat="1" x14ac:dyDescent="0.25">
      <c r="A335" s="163">
        <v>284</v>
      </c>
      <c r="B335" s="163" t="s">
        <v>2596</v>
      </c>
      <c r="C335" s="136" t="s">
        <v>1251</v>
      </c>
      <c r="D335" s="157" t="s">
        <v>39</v>
      </c>
      <c r="E335" s="158">
        <v>8.35</v>
      </c>
      <c r="F335" s="141"/>
      <c r="G335" s="152">
        <f t="shared" si="19"/>
        <v>0</v>
      </c>
    </row>
    <row r="336" spans="1:11" s="57" customFormat="1" ht="31.5" x14ac:dyDescent="0.25">
      <c r="A336" s="163">
        <v>285</v>
      </c>
      <c r="B336" s="163" t="s">
        <v>2596</v>
      </c>
      <c r="C336" s="136" t="s">
        <v>1252</v>
      </c>
      <c r="D336" s="157" t="s">
        <v>1253</v>
      </c>
      <c r="E336" s="158">
        <v>24</v>
      </c>
      <c r="F336" s="141"/>
      <c r="G336" s="152">
        <f t="shared" si="19"/>
        <v>0</v>
      </c>
      <c r="K336" s="173"/>
    </row>
    <row r="337" spans="1:11" s="57" customFormat="1" ht="31.5" x14ac:dyDescent="0.25">
      <c r="A337" s="163">
        <v>286</v>
      </c>
      <c r="B337" s="163" t="s">
        <v>2596</v>
      </c>
      <c r="C337" s="136" t="s">
        <v>1425</v>
      </c>
      <c r="D337" s="157" t="s">
        <v>1253</v>
      </c>
      <c r="E337" s="158">
        <v>1</v>
      </c>
      <c r="F337" s="141"/>
      <c r="G337" s="152">
        <f t="shared" si="19"/>
        <v>0</v>
      </c>
      <c r="K337" s="173"/>
    </row>
    <row r="338" spans="1:11" s="57" customFormat="1" ht="31.5" x14ac:dyDescent="0.25">
      <c r="A338" s="163">
        <v>287</v>
      </c>
      <c r="B338" s="163" t="s">
        <v>2596</v>
      </c>
      <c r="C338" s="136" t="s">
        <v>1254</v>
      </c>
      <c r="D338" s="157" t="s">
        <v>1253</v>
      </c>
      <c r="E338" s="158">
        <v>1</v>
      </c>
      <c r="F338" s="141"/>
      <c r="G338" s="152">
        <f t="shared" si="19"/>
        <v>0</v>
      </c>
      <c r="K338" s="173"/>
    </row>
    <row r="339" spans="1:11" s="57" customFormat="1" ht="31.5" x14ac:dyDescent="0.25">
      <c r="A339" s="163">
        <v>288</v>
      </c>
      <c r="B339" s="163" t="s">
        <v>2596</v>
      </c>
      <c r="C339" s="136" t="s">
        <v>1255</v>
      </c>
      <c r="D339" s="157" t="s">
        <v>1253</v>
      </c>
      <c r="E339" s="158">
        <v>6</v>
      </c>
      <c r="F339" s="141"/>
      <c r="G339" s="152">
        <f t="shared" si="19"/>
        <v>0</v>
      </c>
      <c r="K339" s="173"/>
    </row>
    <row r="340" spans="1:11" s="57" customFormat="1" x14ac:dyDescent="0.25">
      <c r="A340" s="163">
        <v>289</v>
      </c>
      <c r="B340" s="163" t="s">
        <v>2596</v>
      </c>
      <c r="C340" s="136" t="s">
        <v>1426</v>
      </c>
      <c r="D340" s="157" t="s">
        <v>39</v>
      </c>
      <c r="E340" s="158">
        <v>5</v>
      </c>
      <c r="F340" s="141"/>
      <c r="G340" s="152">
        <f t="shared" si="19"/>
        <v>0</v>
      </c>
    </row>
    <row r="341" spans="1:11" s="57" customFormat="1" ht="31.5" x14ac:dyDescent="0.25">
      <c r="A341" s="163">
        <v>290</v>
      </c>
      <c r="B341" s="163" t="s">
        <v>2596</v>
      </c>
      <c r="C341" s="136" t="s">
        <v>1427</v>
      </c>
      <c r="D341" s="157" t="s">
        <v>250</v>
      </c>
      <c r="E341" s="158">
        <v>2</v>
      </c>
      <c r="F341" s="141"/>
      <c r="G341" s="152">
        <f t="shared" si="19"/>
        <v>0</v>
      </c>
      <c r="K341" s="173"/>
    </row>
    <row r="342" spans="1:11" s="57" customFormat="1" x14ac:dyDescent="0.25">
      <c r="A342" s="163">
        <v>291</v>
      </c>
      <c r="B342" s="163" t="s">
        <v>2596</v>
      </c>
      <c r="C342" s="136" t="s">
        <v>1428</v>
      </c>
      <c r="D342" s="157" t="s">
        <v>250</v>
      </c>
      <c r="E342" s="158">
        <v>4</v>
      </c>
      <c r="F342" s="141"/>
      <c r="G342" s="152">
        <f t="shared" si="19"/>
        <v>0</v>
      </c>
      <c r="K342" s="173"/>
    </row>
    <row r="343" spans="1:11" s="57" customFormat="1" x14ac:dyDescent="0.25">
      <c r="A343" s="163">
        <v>292</v>
      </c>
      <c r="B343" s="163" t="s">
        <v>2596</v>
      </c>
      <c r="C343" s="136" t="s">
        <v>1429</v>
      </c>
      <c r="D343" s="157" t="s">
        <v>39</v>
      </c>
      <c r="E343" s="158">
        <v>10.5</v>
      </c>
      <c r="F343" s="141"/>
      <c r="G343" s="152">
        <f t="shared" si="19"/>
        <v>0</v>
      </c>
    </row>
    <row r="344" spans="1:11" s="57" customFormat="1" ht="31.5" x14ac:dyDescent="0.25">
      <c r="A344" s="163">
        <v>293</v>
      </c>
      <c r="B344" s="163" t="s">
        <v>2596</v>
      </c>
      <c r="C344" s="136" t="s">
        <v>1430</v>
      </c>
      <c r="D344" s="157" t="s">
        <v>250</v>
      </c>
      <c r="E344" s="158">
        <v>2</v>
      </c>
      <c r="F344" s="141"/>
      <c r="G344" s="152">
        <f t="shared" si="19"/>
        <v>0</v>
      </c>
      <c r="K344" s="173"/>
    </row>
    <row r="345" spans="1:11" s="57" customFormat="1" x14ac:dyDescent="0.25">
      <c r="A345" s="163">
        <v>294</v>
      </c>
      <c r="B345" s="163" t="s">
        <v>2596</v>
      </c>
      <c r="C345" s="136" t="s">
        <v>1431</v>
      </c>
      <c r="D345" s="157" t="s">
        <v>250</v>
      </c>
      <c r="E345" s="158">
        <v>4</v>
      </c>
      <c r="F345" s="141"/>
      <c r="G345" s="152">
        <f t="shared" si="19"/>
        <v>0</v>
      </c>
      <c r="K345" s="173"/>
    </row>
    <row r="346" spans="1:11" s="57" customFormat="1" x14ac:dyDescent="0.25">
      <c r="A346" s="163">
        <v>295</v>
      </c>
      <c r="B346" s="163" t="s">
        <v>2596</v>
      </c>
      <c r="C346" s="136" t="s">
        <v>1260</v>
      </c>
      <c r="D346" s="157" t="s">
        <v>39</v>
      </c>
      <c r="E346" s="158">
        <v>12.5</v>
      </c>
      <c r="F346" s="141"/>
      <c r="G346" s="152">
        <f t="shared" si="19"/>
        <v>0</v>
      </c>
    </row>
    <row r="347" spans="1:11" s="57" customFormat="1" ht="31.5" x14ac:dyDescent="0.25">
      <c r="A347" s="163">
        <v>296</v>
      </c>
      <c r="B347" s="163" t="s">
        <v>2596</v>
      </c>
      <c r="C347" s="136" t="s">
        <v>1261</v>
      </c>
      <c r="D347" s="157" t="s">
        <v>250</v>
      </c>
      <c r="E347" s="158">
        <v>2</v>
      </c>
      <c r="F347" s="141"/>
      <c r="G347" s="152">
        <f t="shared" si="19"/>
        <v>0</v>
      </c>
      <c r="K347" s="173"/>
    </row>
    <row r="348" spans="1:11" s="57" customFormat="1" x14ac:dyDescent="0.25">
      <c r="A348" s="163">
        <v>297</v>
      </c>
      <c r="B348" s="163" t="s">
        <v>2596</v>
      </c>
      <c r="C348" s="136" t="s">
        <v>1432</v>
      </c>
      <c r="D348" s="157" t="s">
        <v>250</v>
      </c>
      <c r="E348" s="158">
        <v>11</v>
      </c>
      <c r="F348" s="141"/>
      <c r="G348" s="152">
        <f t="shared" si="19"/>
        <v>0</v>
      </c>
      <c r="K348" s="173"/>
    </row>
    <row r="349" spans="1:11" s="57" customFormat="1" x14ac:dyDescent="0.25">
      <c r="A349" s="163">
        <v>298</v>
      </c>
      <c r="B349" s="163" t="s">
        <v>2596</v>
      </c>
      <c r="C349" s="136" t="s">
        <v>1263</v>
      </c>
      <c r="D349" s="157" t="s">
        <v>29</v>
      </c>
      <c r="E349" s="158">
        <v>3</v>
      </c>
      <c r="F349" s="141"/>
      <c r="G349" s="152">
        <f t="shared" si="19"/>
        <v>0</v>
      </c>
      <c r="K349" s="173"/>
    </row>
    <row r="350" spans="1:11" s="57" customFormat="1" x14ac:dyDescent="0.25">
      <c r="A350" s="163">
        <v>299</v>
      </c>
      <c r="B350" s="163" t="s">
        <v>2596</v>
      </c>
      <c r="C350" s="136" t="s">
        <v>1264</v>
      </c>
      <c r="D350" s="157" t="s">
        <v>39</v>
      </c>
      <c r="E350" s="158">
        <v>875.95</v>
      </c>
      <c r="F350" s="141"/>
      <c r="G350" s="152">
        <f t="shared" si="19"/>
        <v>0</v>
      </c>
      <c r="K350" s="173"/>
    </row>
    <row r="351" spans="1:11" x14ac:dyDescent="0.25">
      <c r="A351" s="144"/>
      <c r="B351" s="144"/>
      <c r="C351" s="172" t="s">
        <v>1529</v>
      </c>
      <c r="D351" s="146" t="s">
        <v>397</v>
      </c>
      <c r="E351" s="159" t="s">
        <v>397</v>
      </c>
      <c r="F351" s="146" t="s">
        <v>397</v>
      </c>
      <c r="G351" s="165">
        <f>SUM(G323:G350)</f>
        <v>0</v>
      </c>
      <c r="H351" s="147"/>
      <c r="I351" s="148"/>
    </row>
    <row r="352" spans="1:11" s="57" customFormat="1" x14ac:dyDescent="0.25">
      <c r="A352" s="169" t="s">
        <v>35</v>
      </c>
      <c r="B352" s="169"/>
      <c r="C352" s="170" t="s">
        <v>1433</v>
      </c>
      <c r="D352" s="171" t="s">
        <v>397</v>
      </c>
      <c r="E352" s="161" t="s">
        <v>397</v>
      </c>
      <c r="F352" s="141" t="s">
        <v>397</v>
      </c>
      <c r="G352" s="134" t="s">
        <v>397</v>
      </c>
    </row>
    <row r="353" spans="1:11" s="57" customFormat="1" ht="63" x14ac:dyDescent="0.25">
      <c r="A353" s="163">
        <v>300</v>
      </c>
      <c r="B353" s="163" t="s">
        <v>2596</v>
      </c>
      <c r="C353" s="136" t="s">
        <v>1434</v>
      </c>
      <c r="D353" s="157" t="s">
        <v>755</v>
      </c>
      <c r="E353" s="158">
        <v>1</v>
      </c>
      <c r="F353" s="141"/>
      <c r="G353" s="152">
        <f t="shared" ref="G353:G370" si="20">ROUND(E353*F353,2)</f>
        <v>0</v>
      </c>
      <c r="K353" s="173"/>
    </row>
    <row r="354" spans="1:11" s="57" customFormat="1" ht="63" x14ac:dyDescent="0.25">
      <c r="A354" s="163">
        <v>301</v>
      </c>
      <c r="B354" s="163" t="s">
        <v>2596</v>
      </c>
      <c r="C354" s="136" t="s">
        <v>1435</v>
      </c>
      <c r="D354" s="157" t="s">
        <v>755</v>
      </c>
      <c r="E354" s="158">
        <v>3</v>
      </c>
      <c r="F354" s="141"/>
      <c r="G354" s="152">
        <f t="shared" si="20"/>
        <v>0</v>
      </c>
      <c r="K354" s="173"/>
    </row>
    <row r="355" spans="1:11" s="57" customFormat="1" ht="31.5" x14ac:dyDescent="0.25">
      <c r="A355" s="163">
        <v>302</v>
      </c>
      <c r="B355" s="163" t="s">
        <v>2596</v>
      </c>
      <c r="C355" s="136" t="s">
        <v>1436</v>
      </c>
      <c r="D355" s="157" t="s">
        <v>409</v>
      </c>
      <c r="E355" s="158">
        <v>0.32</v>
      </c>
      <c r="F355" s="141"/>
      <c r="G355" s="152">
        <f t="shared" si="20"/>
        <v>0</v>
      </c>
      <c r="K355" s="173"/>
    </row>
    <row r="356" spans="1:11" s="57" customFormat="1" ht="47.25" x14ac:dyDescent="0.25">
      <c r="A356" s="163">
        <v>303</v>
      </c>
      <c r="B356" s="163" t="s">
        <v>2596</v>
      </c>
      <c r="C356" s="136" t="s">
        <v>1437</v>
      </c>
      <c r="D356" s="157" t="s">
        <v>41</v>
      </c>
      <c r="E356" s="158">
        <v>3.58</v>
      </c>
      <c r="F356" s="141"/>
      <c r="G356" s="152">
        <f t="shared" si="20"/>
        <v>0</v>
      </c>
      <c r="K356" s="173"/>
    </row>
    <row r="357" spans="1:11" s="57" customFormat="1" x14ac:dyDescent="0.25">
      <c r="A357" s="163">
        <v>304</v>
      </c>
      <c r="B357" s="163" t="s">
        <v>2596</v>
      </c>
      <c r="C357" s="136" t="s">
        <v>2727</v>
      </c>
      <c r="D357" s="157" t="s">
        <v>434</v>
      </c>
      <c r="E357" s="158">
        <v>2</v>
      </c>
      <c r="F357" s="141"/>
      <c r="G357" s="152">
        <f t="shared" si="20"/>
        <v>0</v>
      </c>
    </row>
    <row r="358" spans="1:11" s="57" customFormat="1" x14ac:dyDescent="0.25">
      <c r="A358" s="163">
        <v>305</v>
      </c>
      <c r="B358" s="163" t="s">
        <v>2596</v>
      </c>
      <c r="C358" s="136" t="s">
        <v>2728</v>
      </c>
      <c r="D358" s="157" t="s">
        <v>250</v>
      </c>
      <c r="E358" s="158">
        <v>3</v>
      </c>
      <c r="F358" s="141"/>
      <c r="G358" s="152">
        <f t="shared" si="20"/>
        <v>0</v>
      </c>
    </row>
    <row r="359" spans="1:11" s="57" customFormat="1" ht="31.5" x14ac:dyDescent="0.25">
      <c r="A359" s="163">
        <v>306</v>
      </c>
      <c r="B359" s="163" t="s">
        <v>2596</v>
      </c>
      <c r="C359" s="136" t="s">
        <v>1438</v>
      </c>
      <c r="D359" s="157" t="s">
        <v>29</v>
      </c>
      <c r="E359" s="158">
        <v>1</v>
      </c>
      <c r="F359" s="141"/>
      <c r="G359" s="152">
        <f t="shared" si="20"/>
        <v>0</v>
      </c>
      <c r="K359" s="173"/>
    </row>
    <row r="360" spans="1:11" s="57" customFormat="1" x14ac:dyDescent="0.25">
      <c r="A360" s="163">
        <v>307</v>
      </c>
      <c r="B360" s="163" t="s">
        <v>2596</v>
      </c>
      <c r="C360" s="136" t="s">
        <v>1439</v>
      </c>
      <c r="D360" s="157" t="s">
        <v>250</v>
      </c>
      <c r="E360" s="158">
        <v>1</v>
      </c>
      <c r="F360" s="141"/>
      <c r="G360" s="152">
        <f t="shared" si="20"/>
        <v>0</v>
      </c>
    </row>
    <row r="361" spans="1:11" s="57" customFormat="1" x14ac:dyDescent="0.25">
      <c r="A361" s="163">
        <v>308</v>
      </c>
      <c r="B361" s="163" t="s">
        <v>2596</v>
      </c>
      <c r="C361" s="136" t="s">
        <v>1440</v>
      </c>
      <c r="D361" s="157" t="s">
        <v>250</v>
      </c>
      <c r="E361" s="158">
        <v>1</v>
      </c>
      <c r="F361" s="141"/>
      <c r="G361" s="152">
        <f t="shared" si="20"/>
        <v>0</v>
      </c>
    </row>
    <row r="362" spans="1:11" s="57" customFormat="1" x14ac:dyDescent="0.25">
      <c r="A362" s="163">
        <v>309</v>
      </c>
      <c r="B362" s="163" t="s">
        <v>2596</v>
      </c>
      <c r="C362" s="136" t="s">
        <v>1441</v>
      </c>
      <c r="D362" s="157" t="s">
        <v>434</v>
      </c>
      <c r="E362" s="158">
        <v>2</v>
      </c>
      <c r="F362" s="141"/>
      <c r="G362" s="152">
        <f t="shared" si="20"/>
        <v>0</v>
      </c>
    </row>
    <row r="363" spans="1:11" s="57" customFormat="1" x14ac:dyDescent="0.25">
      <c r="A363" s="163">
        <v>310</v>
      </c>
      <c r="B363" s="163" t="s">
        <v>2596</v>
      </c>
      <c r="C363" s="136" t="s">
        <v>1442</v>
      </c>
      <c r="D363" s="157" t="s">
        <v>434</v>
      </c>
      <c r="E363" s="158">
        <v>1</v>
      </c>
      <c r="F363" s="141"/>
      <c r="G363" s="152">
        <f t="shared" si="20"/>
        <v>0</v>
      </c>
    </row>
    <row r="364" spans="1:11" s="57" customFormat="1" x14ac:dyDescent="0.25">
      <c r="A364" s="163">
        <v>311</v>
      </c>
      <c r="B364" s="163" t="s">
        <v>2596</v>
      </c>
      <c r="C364" s="136" t="s">
        <v>2729</v>
      </c>
      <c r="D364" s="157" t="s">
        <v>434</v>
      </c>
      <c r="E364" s="158">
        <v>6</v>
      </c>
      <c r="F364" s="141"/>
      <c r="G364" s="152">
        <f t="shared" si="20"/>
        <v>0</v>
      </c>
    </row>
    <row r="365" spans="1:11" s="57" customFormat="1" x14ac:dyDescent="0.25">
      <c r="A365" s="163">
        <v>312</v>
      </c>
      <c r="B365" s="163" t="s">
        <v>2596</v>
      </c>
      <c r="C365" s="136" t="s">
        <v>2717</v>
      </c>
      <c r="D365" s="157" t="s">
        <v>250</v>
      </c>
      <c r="E365" s="158">
        <v>9</v>
      </c>
      <c r="F365" s="141"/>
      <c r="G365" s="152">
        <f t="shared" si="20"/>
        <v>0</v>
      </c>
    </row>
    <row r="366" spans="1:11" s="57" customFormat="1" ht="31.5" x14ac:dyDescent="0.25">
      <c r="A366" s="163">
        <v>313</v>
      </c>
      <c r="B366" s="163" t="s">
        <v>2596</v>
      </c>
      <c r="C366" s="136" t="s">
        <v>1443</v>
      </c>
      <c r="D366" s="157" t="s">
        <v>29</v>
      </c>
      <c r="E366" s="158">
        <v>3</v>
      </c>
      <c r="F366" s="141"/>
      <c r="G366" s="152">
        <f t="shared" si="20"/>
        <v>0</v>
      </c>
      <c r="K366" s="173"/>
    </row>
    <row r="367" spans="1:11" s="57" customFormat="1" x14ac:dyDescent="0.25">
      <c r="A367" s="163">
        <v>314</v>
      </c>
      <c r="B367" s="163" t="s">
        <v>2596</v>
      </c>
      <c r="C367" s="136" t="s">
        <v>2730</v>
      </c>
      <c r="D367" s="157" t="s">
        <v>250</v>
      </c>
      <c r="E367" s="158">
        <v>3</v>
      </c>
      <c r="F367" s="141"/>
      <c r="G367" s="152">
        <f t="shared" si="20"/>
        <v>0</v>
      </c>
    </row>
    <row r="368" spans="1:11" s="57" customFormat="1" x14ac:dyDescent="0.25">
      <c r="A368" s="163">
        <v>315</v>
      </c>
      <c r="B368" s="163" t="s">
        <v>2596</v>
      </c>
      <c r="C368" s="136" t="s">
        <v>2731</v>
      </c>
      <c r="D368" s="157" t="s">
        <v>250</v>
      </c>
      <c r="E368" s="158">
        <v>3</v>
      </c>
      <c r="F368" s="141"/>
      <c r="G368" s="152">
        <f t="shared" si="20"/>
        <v>0</v>
      </c>
    </row>
    <row r="369" spans="1:11" s="57" customFormat="1" x14ac:dyDescent="0.25">
      <c r="A369" s="163">
        <v>316</v>
      </c>
      <c r="B369" s="163" t="s">
        <v>2596</v>
      </c>
      <c r="C369" s="136" t="s">
        <v>1444</v>
      </c>
      <c r="D369" s="157" t="s">
        <v>434</v>
      </c>
      <c r="E369" s="158">
        <v>6</v>
      </c>
      <c r="F369" s="141"/>
      <c r="G369" s="152">
        <f t="shared" si="20"/>
        <v>0</v>
      </c>
    </row>
    <row r="370" spans="1:11" s="57" customFormat="1" x14ac:dyDescent="0.25">
      <c r="A370" s="163">
        <v>317</v>
      </c>
      <c r="B370" s="163" t="s">
        <v>2596</v>
      </c>
      <c r="C370" s="136" t="s">
        <v>2732</v>
      </c>
      <c r="D370" s="157" t="s">
        <v>434</v>
      </c>
      <c r="E370" s="158">
        <v>3</v>
      </c>
      <c r="F370" s="141"/>
      <c r="G370" s="152">
        <f t="shared" si="20"/>
        <v>0</v>
      </c>
    </row>
    <row r="371" spans="1:11" x14ac:dyDescent="0.25">
      <c r="A371" s="144"/>
      <c r="B371" s="144"/>
      <c r="C371" s="172" t="s">
        <v>1530</v>
      </c>
      <c r="D371" s="146" t="s">
        <v>397</v>
      </c>
      <c r="E371" s="159" t="s">
        <v>397</v>
      </c>
      <c r="F371" s="146" t="s">
        <v>397</v>
      </c>
      <c r="G371" s="165">
        <f>SUM(G353:G370)</f>
        <v>0</v>
      </c>
      <c r="H371" s="147"/>
      <c r="I371" s="148"/>
    </row>
    <row r="372" spans="1:11" s="57" customFormat="1" x14ac:dyDescent="0.25">
      <c r="A372" s="169" t="s">
        <v>563</v>
      </c>
      <c r="B372" s="169"/>
      <c r="C372" s="170" t="s">
        <v>1445</v>
      </c>
      <c r="D372" s="171" t="s">
        <v>397</v>
      </c>
      <c r="E372" s="161" t="s">
        <v>397</v>
      </c>
      <c r="F372" s="141" t="s">
        <v>397</v>
      </c>
      <c r="G372" s="134" t="s">
        <v>397</v>
      </c>
    </row>
    <row r="373" spans="1:11" s="57" customFormat="1" ht="47.25" x14ac:dyDescent="0.25">
      <c r="A373" s="163">
        <v>318</v>
      </c>
      <c r="B373" s="163" t="s">
        <v>2596</v>
      </c>
      <c r="C373" s="136" t="s">
        <v>1446</v>
      </c>
      <c r="D373" s="157" t="s">
        <v>39</v>
      </c>
      <c r="E373" s="158">
        <v>7.6</v>
      </c>
      <c r="F373" s="141"/>
      <c r="G373" s="152">
        <f t="shared" ref="G373" si="21">ROUND(E373*F373,2)</f>
        <v>0</v>
      </c>
      <c r="K373" s="3"/>
    </row>
    <row r="374" spans="1:11" x14ac:dyDescent="0.25">
      <c r="A374" s="144"/>
      <c r="B374" s="144"/>
      <c r="C374" s="172" t="s">
        <v>1531</v>
      </c>
      <c r="D374" s="146" t="s">
        <v>397</v>
      </c>
      <c r="E374" s="159" t="s">
        <v>397</v>
      </c>
      <c r="F374" s="146" t="s">
        <v>397</v>
      </c>
      <c r="G374" s="165">
        <f>G373</f>
        <v>0</v>
      </c>
      <c r="H374" s="147"/>
      <c r="I374" s="148"/>
      <c r="K374" s="173"/>
    </row>
    <row r="375" spans="1:11" s="57" customFormat="1" x14ac:dyDescent="0.25">
      <c r="A375" s="169" t="s">
        <v>565</v>
      </c>
      <c r="B375" s="169"/>
      <c r="C375" s="170" t="s">
        <v>1268</v>
      </c>
      <c r="D375" s="171" t="s">
        <v>397</v>
      </c>
      <c r="E375" s="161" t="s">
        <v>397</v>
      </c>
      <c r="F375" s="141" t="s">
        <v>397</v>
      </c>
      <c r="G375" s="134" t="s">
        <v>397</v>
      </c>
    </row>
    <row r="376" spans="1:11" s="57" customFormat="1" ht="47.25" x14ac:dyDescent="0.25">
      <c r="A376" s="163">
        <v>319</v>
      </c>
      <c r="B376" s="163" t="s">
        <v>2596</v>
      </c>
      <c r="C376" s="136" t="s">
        <v>1447</v>
      </c>
      <c r="D376" s="157" t="s">
        <v>1253</v>
      </c>
      <c r="E376" s="158">
        <v>3</v>
      </c>
      <c r="F376" s="141"/>
      <c r="G376" s="152">
        <f t="shared" ref="G376:G439" si="22">ROUND(E376*F376,2)</f>
        <v>0</v>
      </c>
      <c r="K376" s="173"/>
    </row>
    <row r="377" spans="1:11" s="57" customFormat="1" ht="47.25" x14ac:dyDescent="0.25">
      <c r="A377" s="163">
        <v>320</v>
      </c>
      <c r="B377" s="163" t="s">
        <v>2596</v>
      </c>
      <c r="C377" s="136" t="s">
        <v>1269</v>
      </c>
      <c r="D377" s="157" t="s">
        <v>1253</v>
      </c>
      <c r="E377" s="158">
        <v>2</v>
      </c>
      <c r="F377" s="141"/>
      <c r="G377" s="152">
        <f t="shared" si="22"/>
        <v>0</v>
      </c>
      <c r="K377" s="173"/>
    </row>
    <row r="378" spans="1:11" s="57" customFormat="1" ht="47.25" x14ac:dyDescent="0.25">
      <c r="A378" s="163">
        <v>321</v>
      </c>
      <c r="B378" s="163" t="s">
        <v>2596</v>
      </c>
      <c r="C378" s="136" t="s">
        <v>1448</v>
      </c>
      <c r="D378" s="157" t="s">
        <v>1253</v>
      </c>
      <c r="E378" s="158">
        <v>14</v>
      </c>
      <c r="F378" s="141"/>
      <c r="G378" s="152">
        <f t="shared" si="22"/>
        <v>0</v>
      </c>
      <c r="K378" s="173"/>
    </row>
    <row r="379" spans="1:11" s="57" customFormat="1" ht="47.25" x14ac:dyDescent="0.25">
      <c r="A379" s="163">
        <v>322</v>
      </c>
      <c r="B379" s="163" t="s">
        <v>2596</v>
      </c>
      <c r="C379" s="136" t="s">
        <v>1449</v>
      </c>
      <c r="D379" s="157" t="s">
        <v>1253</v>
      </c>
      <c r="E379" s="158">
        <v>6</v>
      </c>
      <c r="F379" s="141"/>
      <c r="G379" s="152">
        <f t="shared" si="22"/>
        <v>0</v>
      </c>
      <c r="K379" s="173"/>
    </row>
    <row r="380" spans="1:11" s="57" customFormat="1" x14ac:dyDescent="0.25">
      <c r="A380" s="163">
        <v>323</v>
      </c>
      <c r="B380" s="163" t="s">
        <v>2596</v>
      </c>
      <c r="C380" s="136" t="s">
        <v>1450</v>
      </c>
      <c r="D380" s="157" t="s">
        <v>250</v>
      </c>
      <c r="E380" s="158">
        <v>1</v>
      </c>
      <c r="F380" s="141"/>
      <c r="G380" s="152">
        <f t="shared" si="22"/>
        <v>0</v>
      </c>
    </row>
    <row r="381" spans="1:11" s="57" customFormat="1" x14ac:dyDescent="0.25">
      <c r="A381" s="163">
        <v>324</v>
      </c>
      <c r="B381" s="163" t="s">
        <v>2596</v>
      </c>
      <c r="C381" s="136" t="s">
        <v>1451</v>
      </c>
      <c r="D381" s="157" t="s">
        <v>250</v>
      </c>
      <c r="E381" s="158">
        <v>1</v>
      </c>
      <c r="F381" s="141"/>
      <c r="G381" s="152">
        <f t="shared" si="22"/>
        <v>0</v>
      </c>
    </row>
    <row r="382" spans="1:11" s="57" customFormat="1" x14ac:dyDescent="0.25">
      <c r="A382" s="163">
        <v>325</v>
      </c>
      <c r="B382" s="163" t="s">
        <v>2596</v>
      </c>
      <c r="C382" s="136" t="s">
        <v>1452</v>
      </c>
      <c r="D382" s="157" t="s">
        <v>250</v>
      </c>
      <c r="E382" s="158">
        <v>2</v>
      </c>
      <c r="F382" s="141"/>
      <c r="G382" s="152">
        <f t="shared" si="22"/>
        <v>0</v>
      </c>
    </row>
    <row r="383" spans="1:11" s="57" customFormat="1" ht="31.5" x14ac:dyDescent="0.25">
      <c r="A383" s="163">
        <v>326</v>
      </c>
      <c r="B383" s="163" t="s">
        <v>2596</v>
      </c>
      <c r="C383" s="136" t="s">
        <v>1453</v>
      </c>
      <c r="D383" s="157" t="s">
        <v>434</v>
      </c>
      <c r="E383" s="158">
        <v>13</v>
      </c>
      <c r="F383" s="141"/>
      <c r="G383" s="152">
        <f t="shared" si="22"/>
        <v>0</v>
      </c>
    </row>
    <row r="384" spans="1:11" s="57" customFormat="1" ht="31.5" x14ac:dyDescent="0.25">
      <c r="A384" s="163">
        <v>327</v>
      </c>
      <c r="B384" s="163" t="s">
        <v>2596</v>
      </c>
      <c r="C384" s="136" t="s">
        <v>1454</v>
      </c>
      <c r="D384" s="157" t="s">
        <v>434</v>
      </c>
      <c r="E384" s="158">
        <v>1</v>
      </c>
      <c r="F384" s="141"/>
      <c r="G384" s="152">
        <f t="shared" si="22"/>
        <v>0</v>
      </c>
    </row>
    <row r="385" spans="1:7" s="57" customFormat="1" ht="31.5" x14ac:dyDescent="0.25">
      <c r="A385" s="163">
        <v>328</v>
      </c>
      <c r="B385" s="163" t="s">
        <v>2596</v>
      </c>
      <c r="C385" s="136" t="s">
        <v>1277</v>
      </c>
      <c r="D385" s="157" t="s">
        <v>434</v>
      </c>
      <c r="E385" s="158">
        <v>4</v>
      </c>
      <c r="F385" s="141"/>
      <c r="G385" s="152">
        <f t="shared" si="22"/>
        <v>0</v>
      </c>
    </row>
    <row r="386" spans="1:7" s="57" customFormat="1" ht="31.5" x14ac:dyDescent="0.25">
      <c r="A386" s="163">
        <v>329</v>
      </c>
      <c r="B386" s="163" t="s">
        <v>2596</v>
      </c>
      <c r="C386" s="136" t="s">
        <v>1455</v>
      </c>
      <c r="D386" s="157" t="s">
        <v>434</v>
      </c>
      <c r="E386" s="158">
        <v>2</v>
      </c>
      <c r="F386" s="141"/>
      <c r="G386" s="152">
        <f t="shared" si="22"/>
        <v>0</v>
      </c>
    </row>
    <row r="387" spans="1:7" s="57" customFormat="1" ht="31.5" x14ac:dyDescent="0.25">
      <c r="A387" s="163">
        <v>330</v>
      </c>
      <c r="B387" s="163" t="s">
        <v>2596</v>
      </c>
      <c r="C387" s="136" t="s">
        <v>1456</v>
      </c>
      <c r="D387" s="157" t="s">
        <v>434</v>
      </c>
      <c r="E387" s="158">
        <v>1</v>
      </c>
      <c r="F387" s="141"/>
      <c r="G387" s="152">
        <f t="shared" si="22"/>
        <v>0</v>
      </c>
    </row>
    <row r="388" spans="1:7" s="57" customFormat="1" ht="31.5" x14ac:dyDescent="0.25">
      <c r="A388" s="163">
        <v>331</v>
      </c>
      <c r="B388" s="163" t="s">
        <v>2596</v>
      </c>
      <c r="C388" s="136" t="s">
        <v>1457</v>
      </c>
      <c r="D388" s="157" t="s">
        <v>434</v>
      </c>
      <c r="E388" s="158">
        <v>1</v>
      </c>
      <c r="F388" s="141"/>
      <c r="G388" s="152">
        <f t="shared" si="22"/>
        <v>0</v>
      </c>
    </row>
    <row r="389" spans="1:7" s="57" customFormat="1" ht="31.5" x14ac:dyDescent="0.25">
      <c r="A389" s="163">
        <v>332</v>
      </c>
      <c r="B389" s="163" t="s">
        <v>2596</v>
      </c>
      <c r="C389" s="136" t="s">
        <v>1458</v>
      </c>
      <c r="D389" s="157" t="s">
        <v>434</v>
      </c>
      <c r="E389" s="158">
        <v>1</v>
      </c>
      <c r="F389" s="141"/>
      <c r="G389" s="152">
        <f t="shared" si="22"/>
        <v>0</v>
      </c>
    </row>
    <row r="390" spans="1:7" s="57" customFormat="1" ht="31.5" x14ac:dyDescent="0.25">
      <c r="A390" s="163">
        <v>333</v>
      </c>
      <c r="B390" s="163" t="s">
        <v>2596</v>
      </c>
      <c r="C390" s="136" t="s">
        <v>1459</v>
      </c>
      <c r="D390" s="157" t="s">
        <v>434</v>
      </c>
      <c r="E390" s="158">
        <v>1</v>
      </c>
      <c r="F390" s="141"/>
      <c r="G390" s="152">
        <f t="shared" si="22"/>
        <v>0</v>
      </c>
    </row>
    <row r="391" spans="1:7" s="57" customFormat="1" ht="31.5" x14ac:dyDescent="0.25">
      <c r="A391" s="163">
        <v>334</v>
      </c>
      <c r="B391" s="163" t="s">
        <v>2596</v>
      </c>
      <c r="C391" s="136" t="s">
        <v>1281</v>
      </c>
      <c r="D391" s="157" t="s">
        <v>434</v>
      </c>
      <c r="E391" s="158">
        <v>1</v>
      </c>
      <c r="F391" s="141"/>
      <c r="G391" s="152">
        <f t="shared" si="22"/>
        <v>0</v>
      </c>
    </row>
    <row r="392" spans="1:7" s="57" customFormat="1" ht="31.5" x14ac:dyDescent="0.25">
      <c r="A392" s="163">
        <v>335</v>
      </c>
      <c r="B392" s="163" t="s">
        <v>2596</v>
      </c>
      <c r="C392" s="136" t="s">
        <v>1309</v>
      </c>
      <c r="D392" s="157" t="s">
        <v>434</v>
      </c>
      <c r="E392" s="158">
        <v>10</v>
      </c>
      <c r="F392" s="141"/>
      <c r="G392" s="152">
        <f t="shared" si="22"/>
        <v>0</v>
      </c>
    </row>
    <row r="393" spans="1:7" s="57" customFormat="1" ht="31.5" x14ac:dyDescent="0.25">
      <c r="A393" s="163">
        <v>336</v>
      </c>
      <c r="B393" s="163" t="s">
        <v>2596</v>
      </c>
      <c r="C393" s="136" t="s">
        <v>1460</v>
      </c>
      <c r="D393" s="157" t="s">
        <v>434</v>
      </c>
      <c r="E393" s="158">
        <v>5</v>
      </c>
      <c r="F393" s="141"/>
      <c r="G393" s="152">
        <f t="shared" si="22"/>
        <v>0</v>
      </c>
    </row>
    <row r="394" spans="1:7" s="57" customFormat="1" ht="31.5" x14ac:dyDescent="0.25">
      <c r="A394" s="163">
        <v>337</v>
      </c>
      <c r="B394" s="163" t="s">
        <v>2596</v>
      </c>
      <c r="C394" s="136" t="s">
        <v>1315</v>
      </c>
      <c r="D394" s="157" t="s">
        <v>434</v>
      </c>
      <c r="E394" s="158">
        <v>5</v>
      </c>
      <c r="F394" s="141"/>
      <c r="G394" s="152">
        <f t="shared" si="22"/>
        <v>0</v>
      </c>
    </row>
    <row r="395" spans="1:7" s="57" customFormat="1" ht="31.5" x14ac:dyDescent="0.25">
      <c r="A395" s="163">
        <v>338</v>
      </c>
      <c r="B395" s="163" t="s">
        <v>2596</v>
      </c>
      <c r="C395" s="136" t="s">
        <v>1461</v>
      </c>
      <c r="D395" s="157" t="s">
        <v>434</v>
      </c>
      <c r="E395" s="158">
        <v>4</v>
      </c>
      <c r="F395" s="141"/>
      <c r="G395" s="152">
        <f t="shared" si="22"/>
        <v>0</v>
      </c>
    </row>
    <row r="396" spans="1:7" s="57" customFormat="1" ht="31.5" x14ac:dyDescent="0.25">
      <c r="A396" s="163">
        <v>339</v>
      </c>
      <c r="B396" s="163" t="s">
        <v>2596</v>
      </c>
      <c r="C396" s="136" t="s">
        <v>1462</v>
      </c>
      <c r="D396" s="157" t="s">
        <v>434</v>
      </c>
      <c r="E396" s="158">
        <v>3</v>
      </c>
      <c r="F396" s="141"/>
      <c r="G396" s="152">
        <f t="shared" si="22"/>
        <v>0</v>
      </c>
    </row>
    <row r="397" spans="1:7" s="57" customFormat="1" ht="31.5" x14ac:dyDescent="0.25">
      <c r="A397" s="163">
        <v>340</v>
      </c>
      <c r="B397" s="163" t="s">
        <v>2596</v>
      </c>
      <c r="C397" s="136" t="s">
        <v>1463</v>
      </c>
      <c r="D397" s="157" t="s">
        <v>434</v>
      </c>
      <c r="E397" s="158">
        <v>1</v>
      </c>
      <c r="F397" s="141"/>
      <c r="G397" s="152">
        <f t="shared" si="22"/>
        <v>0</v>
      </c>
    </row>
    <row r="398" spans="1:7" s="57" customFormat="1" ht="31.5" x14ac:dyDescent="0.25">
      <c r="A398" s="163">
        <v>341</v>
      </c>
      <c r="B398" s="163" t="s">
        <v>2596</v>
      </c>
      <c r="C398" s="136" t="s">
        <v>1464</v>
      </c>
      <c r="D398" s="157" t="s">
        <v>434</v>
      </c>
      <c r="E398" s="158">
        <v>1</v>
      </c>
      <c r="F398" s="141"/>
      <c r="G398" s="152">
        <f t="shared" si="22"/>
        <v>0</v>
      </c>
    </row>
    <row r="399" spans="1:7" s="57" customFormat="1" ht="31.5" x14ac:dyDescent="0.25">
      <c r="A399" s="163">
        <v>342</v>
      </c>
      <c r="B399" s="163" t="s">
        <v>2596</v>
      </c>
      <c r="C399" s="136" t="s">
        <v>1465</v>
      </c>
      <c r="D399" s="157" t="s">
        <v>434</v>
      </c>
      <c r="E399" s="158">
        <v>1</v>
      </c>
      <c r="F399" s="141"/>
      <c r="G399" s="152">
        <f t="shared" si="22"/>
        <v>0</v>
      </c>
    </row>
    <row r="400" spans="1:7" s="57" customFormat="1" ht="31.5" x14ac:dyDescent="0.25">
      <c r="A400" s="163">
        <v>343</v>
      </c>
      <c r="B400" s="163" t="s">
        <v>2596</v>
      </c>
      <c r="C400" s="136" t="s">
        <v>1305</v>
      </c>
      <c r="D400" s="157" t="s">
        <v>434</v>
      </c>
      <c r="E400" s="158">
        <v>2</v>
      </c>
      <c r="F400" s="141"/>
      <c r="G400" s="152">
        <f t="shared" si="22"/>
        <v>0</v>
      </c>
    </row>
    <row r="401" spans="1:11" s="57" customFormat="1" ht="31.5" x14ac:dyDescent="0.25">
      <c r="A401" s="163">
        <v>344</v>
      </c>
      <c r="B401" s="163" t="s">
        <v>2596</v>
      </c>
      <c r="C401" s="136" t="s">
        <v>1306</v>
      </c>
      <c r="D401" s="157" t="s">
        <v>434</v>
      </c>
      <c r="E401" s="158">
        <v>4</v>
      </c>
      <c r="F401" s="141"/>
      <c r="G401" s="152">
        <f t="shared" si="22"/>
        <v>0</v>
      </c>
    </row>
    <row r="402" spans="1:11" s="57" customFormat="1" ht="31.5" x14ac:dyDescent="0.25">
      <c r="A402" s="163">
        <v>345</v>
      </c>
      <c r="B402" s="163" t="s">
        <v>2596</v>
      </c>
      <c r="C402" s="136" t="s">
        <v>1466</v>
      </c>
      <c r="D402" s="157" t="s">
        <v>434</v>
      </c>
      <c r="E402" s="158">
        <v>1</v>
      </c>
      <c r="F402" s="141"/>
      <c r="G402" s="152">
        <f t="shared" si="22"/>
        <v>0</v>
      </c>
    </row>
    <row r="403" spans="1:11" s="57" customFormat="1" ht="31.5" x14ac:dyDescent="0.25">
      <c r="A403" s="163">
        <v>346</v>
      </c>
      <c r="B403" s="163" t="s">
        <v>2596</v>
      </c>
      <c r="C403" s="136" t="s">
        <v>1467</v>
      </c>
      <c r="D403" s="157" t="s">
        <v>434</v>
      </c>
      <c r="E403" s="158">
        <v>1</v>
      </c>
      <c r="F403" s="141"/>
      <c r="G403" s="152">
        <f t="shared" si="22"/>
        <v>0</v>
      </c>
    </row>
    <row r="404" spans="1:11" s="57" customFormat="1" ht="31.5" x14ac:dyDescent="0.25">
      <c r="A404" s="163">
        <v>347</v>
      </c>
      <c r="B404" s="163" t="s">
        <v>2596</v>
      </c>
      <c r="C404" s="136" t="s">
        <v>1468</v>
      </c>
      <c r="D404" s="157" t="s">
        <v>434</v>
      </c>
      <c r="E404" s="158">
        <v>1</v>
      </c>
      <c r="F404" s="141"/>
      <c r="G404" s="152">
        <f t="shared" si="22"/>
        <v>0</v>
      </c>
    </row>
    <row r="405" spans="1:11" s="57" customFormat="1" ht="31.5" x14ac:dyDescent="0.25">
      <c r="A405" s="163">
        <v>348</v>
      </c>
      <c r="B405" s="163" t="s">
        <v>2596</v>
      </c>
      <c r="C405" s="136" t="s">
        <v>1310</v>
      </c>
      <c r="D405" s="157" t="s">
        <v>434</v>
      </c>
      <c r="E405" s="158">
        <v>2</v>
      </c>
      <c r="F405" s="141"/>
      <c r="G405" s="152">
        <f t="shared" si="22"/>
        <v>0</v>
      </c>
    </row>
    <row r="406" spans="1:11" s="57" customFormat="1" ht="31.5" x14ac:dyDescent="0.25">
      <c r="A406" s="163">
        <v>349</v>
      </c>
      <c r="B406" s="163" t="s">
        <v>2596</v>
      </c>
      <c r="C406" s="136" t="s">
        <v>1469</v>
      </c>
      <c r="D406" s="157" t="s">
        <v>434</v>
      </c>
      <c r="E406" s="158">
        <v>1</v>
      </c>
      <c r="F406" s="141"/>
      <c r="G406" s="152">
        <f t="shared" si="22"/>
        <v>0</v>
      </c>
    </row>
    <row r="407" spans="1:11" s="57" customFormat="1" ht="31.5" x14ac:dyDescent="0.25">
      <c r="A407" s="163">
        <v>350</v>
      </c>
      <c r="B407" s="163" t="s">
        <v>2596</v>
      </c>
      <c r="C407" s="136" t="s">
        <v>1470</v>
      </c>
      <c r="D407" s="157" t="s">
        <v>434</v>
      </c>
      <c r="E407" s="158">
        <v>1</v>
      </c>
      <c r="F407" s="141"/>
      <c r="G407" s="152">
        <f t="shared" si="22"/>
        <v>0</v>
      </c>
    </row>
    <row r="408" spans="1:11" s="57" customFormat="1" ht="31.5" x14ac:dyDescent="0.25">
      <c r="A408" s="163">
        <v>351</v>
      </c>
      <c r="B408" s="163" t="s">
        <v>2596</v>
      </c>
      <c r="C408" s="136" t="s">
        <v>1308</v>
      </c>
      <c r="D408" s="157" t="s">
        <v>434</v>
      </c>
      <c r="E408" s="158">
        <v>1</v>
      </c>
      <c r="F408" s="141"/>
      <c r="G408" s="152">
        <f t="shared" si="22"/>
        <v>0</v>
      </c>
    </row>
    <row r="409" spans="1:11" s="57" customFormat="1" x14ac:dyDescent="0.25">
      <c r="A409" s="163">
        <v>352</v>
      </c>
      <c r="B409" s="163" t="s">
        <v>2596</v>
      </c>
      <c r="C409" s="136" t="s">
        <v>1287</v>
      </c>
      <c r="D409" s="157" t="s">
        <v>29</v>
      </c>
      <c r="E409" s="158">
        <v>12</v>
      </c>
      <c r="F409" s="141"/>
      <c r="G409" s="152">
        <f t="shared" si="22"/>
        <v>0</v>
      </c>
      <c r="K409" s="173"/>
    </row>
    <row r="410" spans="1:11" s="57" customFormat="1" x14ac:dyDescent="0.25">
      <c r="A410" s="163">
        <v>353</v>
      </c>
      <c r="B410" s="163" t="s">
        <v>2596</v>
      </c>
      <c r="C410" s="136" t="s">
        <v>1471</v>
      </c>
      <c r="D410" s="157" t="s">
        <v>29</v>
      </c>
      <c r="E410" s="158">
        <v>4</v>
      </c>
      <c r="F410" s="141"/>
      <c r="G410" s="152">
        <f t="shared" si="22"/>
        <v>0</v>
      </c>
      <c r="K410" s="173"/>
    </row>
    <row r="411" spans="1:11" s="57" customFormat="1" x14ac:dyDescent="0.25">
      <c r="A411" s="163">
        <v>354</v>
      </c>
      <c r="B411" s="163" t="s">
        <v>2596</v>
      </c>
      <c r="C411" s="136" t="s">
        <v>1288</v>
      </c>
      <c r="D411" s="157" t="s">
        <v>29</v>
      </c>
      <c r="E411" s="158">
        <v>10</v>
      </c>
      <c r="F411" s="141"/>
      <c r="G411" s="152">
        <f t="shared" si="22"/>
        <v>0</v>
      </c>
      <c r="K411" s="173"/>
    </row>
    <row r="412" spans="1:11" s="57" customFormat="1" x14ac:dyDescent="0.25">
      <c r="A412" s="163">
        <v>355</v>
      </c>
      <c r="B412" s="163" t="s">
        <v>2596</v>
      </c>
      <c r="C412" s="136" t="s">
        <v>1289</v>
      </c>
      <c r="D412" s="157" t="s">
        <v>29</v>
      </c>
      <c r="E412" s="158">
        <v>1</v>
      </c>
      <c r="F412" s="141"/>
      <c r="G412" s="152">
        <f t="shared" si="22"/>
        <v>0</v>
      </c>
      <c r="K412" s="173"/>
    </row>
    <row r="413" spans="1:11" s="57" customFormat="1" x14ac:dyDescent="0.25">
      <c r="A413" s="163">
        <v>356</v>
      </c>
      <c r="B413" s="163" t="s">
        <v>2596</v>
      </c>
      <c r="C413" s="136" t="s">
        <v>1290</v>
      </c>
      <c r="D413" s="157" t="s">
        <v>29</v>
      </c>
      <c r="E413" s="158">
        <v>5</v>
      </c>
      <c r="F413" s="141"/>
      <c r="G413" s="152">
        <f t="shared" si="22"/>
        <v>0</v>
      </c>
      <c r="K413" s="173"/>
    </row>
    <row r="414" spans="1:11" s="57" customFormat="1" x14ac:dyDescent="0.25">
      <c r="A414" s="163">
        <v>357</v>
      </c>
      <c r="B414" s="163" t="s">
        <v>2596</v>
      </c>
      <c r="C414" s="136" t="s">
        <v>1291</v>
      </c>
      <c r="D414" s="157" t="s">
        <v>29</v>
      </c>
      <c r="E414" s="158">
        <v>2</v>
      </c>
      <c r="F414" s="141"/>
      <c r="G414" s="152">
        <f t="shared" si="22"/>
        <v>0</v>
      </c>
      <c r="K414" s="173"/>
    </row>
    <row r="415" spans="1:11" s="57" customFormat="1" ht="31.5" x14ac:dyDescent="0.25">
      <c r="A415" s="163">
        <v>358</v>
      </c>
      <c r="B415" s="163" t="s">
        <v>2596</v>
      </c>
      <c r="C415" s="136" t="s">
        <v>1294</v>
      </c>
      <c r="D415" s="157" t="s">
        <v>24</v>
      </c>
      <c r="E415" s="158">
        <v>1</v>
      </c>
      <c r="F415" s="141"/>
      <c r="G415" s="152">
        <f t="shared" si="22"/>
        <v>0</v>
      </c>
      <c r="K415" s="173"/>
    </row>
    <row r="416" spans="1:11" s="57" customFormat="1" ht="31.5" x14ac:dyDescent="0.25">
      <c r="A416" s="163">
        <v>359</v>
      </c>
      <c r="B416" s="163" t="s">
        <v>2596</v>
      </c>
      <c r="C416" s="136" t="s">
        <v>1296</v>
      </c>
      <c r="D416" s="157" t="s">
        <v>250</v>
      </c>
      <c r="E416" s="158">
        <v>2</v>
      </c>
      <c r="F416" s="141"/>
      <c r="G416" s="152">
        <f t="shared" si="22"/>
        <v>0</v>
      </c>
    </row>
    <row r="417" spans="1:11" s="57" customFormat="1" ht="31.5" x14ac:dyDescent="0.25">
      <c r="A417" s="163">
        <v>360</v>
      </c>
      <c r="B417" s="163" t="s">
        <v>2596</v>
      </c>
      <c r="C417" s="136" t="s">
        <v>1472</v>
      </c>
      <c r="D417" s="157" t="s">
        <v>250</v>
      </c>
      <c r="E417" s="158">
        <v>3</v>
      </c>
      <c r="F417" s="141"/>
      <c r="G417" s="152">
        <f t="shared" si="22"/>
        <v>0</v>
      </c>
    </row>
    <row r="418" spans="1:11" s="57" customFormat="1" ht="31.5" x14ac:dyDescent="0.25">
      <c r="A418" s="163">
        <v>361</v>
      </c>
      <c r="B418" s="163" t="s">
        <v>2596</v>
      </c>
      <c r="C418" s="136" t="s">
        <v>1473</v>
      </c>
      <c r="D418" s="157" t="s">
        <v>250</v>
      </c>
      <c r="E418" s="158">
        <v>7</v>
      </c>
      <c r="F418" s="141"/>
      <c r="G418" s="152">
        <f t="shared" si="22"/>
        <v>0</v>
      </c>
    </row>
    <row r="419" spans="1:11" s="57" customFormat="1" ht="31.5" x14ac:dyDescent="0.25">
      <c r="A419" s="163">
        <v>362</v>
      </c>
      <c r="B419" s="163" t="s">
        <v>2596</v>
      </c>
      <c r="C419" s="136" t="s">
        <v>1299</v>
      </c>
      <c r="D419" s="157" t="s">
        <v>250</v>
      </c>
      <c r="E419" s="158">
        <v>2</v>
      </c>
      <c r="F419" s="141"/>
      <c r="G419" s="152">
        <f t="shared" si="22"/>
        <v>0</v>
      </c>
    </row>
    <row r="420" spans="1:11" s="57" customFormat="1" x14ac:dyDescent="0.25">
      <c r="A420" s="163">
        <v>363</v>
      </c>
      <c r="B420" s="163" t="s">
        <v>2596</v>
      </c>
      <c r="C420" s="136" t="s">
        <v>2698</v>
      </c>
      <c r="D420" s="157" t="s">
        <v>29</v>
      </c>
      <c r="E420" s="158">
        <v>2</v>
      </c>
      <c r="F420" s="141"/>
      <c r="G420" s="152">
        <f t="shared" si="22"/>
        <v>0</v>
      </c>
      <c r="K420" s="173"/>
    </row>
    <row r="421" spans="1:11" s="57" customFormat="1" x14ac:dyDescent="0.25">
      <c r="A421" s="163">
        <v>364</v>
      </c>
      <c r="B421" s="163" t="s">
        <v>2596</v>
      </c>
      <c r="C421" s="136" t="s">
        <v>2733</v>
      </c>
      <c r="D421" s="157" t="s">
        <v>29</v>
      </c>
      <c r="E421" s="158">
        <v>3</v>
      </c>
      <c r="F421" s="141"/>
      <c r="G421" s="152">
        <f t="shared" si="22"/>
        <v>0</v>
      </c>
      <c r="K421" s="173"/>
    </row>
    <row r="422" spans="1:11" s="57" customFormat="1" x14ac:dyDescent="0.25">
      <c r="A422" s="163">
        <v>365</v>
      </c>
      <c r="B422" s="163" t="s">
        <v>2596</v>
      </c>
      <c r="C422" s="136" t="s">
        <v>2700</v>
      </c>
      <c r="D422" s="157" t="s">
        <v>29</v>
      </c>
      <c r="E422" s="158">
        <v>9</v>
      </c>
      <c r="F422" s="141"/>
      <c r="G422" s="152">
        <f t="shared" si="22"/>
        <v>0</v>
      </c>
      <c r="K422" s="173"/>
    </row>
    <row r="423" spans="1:11" s="57" customFormat="1" ht="47.25" x14ac:dyDescent="0.25">
      <c r="A423" s="163">
        <v>366</v>
      </c>
      <c r="B423" s="163" t="s">
        <v>2596</v>
      </c>
      <c r="C423" s="136" t="s">
        <v>1314</v>
      </c>
      <c r="D423" s="157" t="s">
        <v>434</v>
      </c>
      <c r="E423" s="158">
        <v>5</v>
      </c>
      <c r="F423" s="141"/>
      <c r="G423" s="152">
        <f t="shared" si="22"/>
        <v>0</v>
      </c>
    </row>
    <row r="424" spans="1:11" s="57" customFormat="1" ht="47.25" x14ac:dyDescent="0.25">
      <c r="A424" s="163">
        <v>367</v>
      </c>
      <c r="B424" s="163" t="s">
        <v>2596</v>
      </c>
      <c r="C424" s="136" t="s">
        <v>1330</v>
      </c>
      <c r="D424" s="157" t="s">
        <v>434</v>
      </c>
      <c r="E424" s="158">
        <v>3</v>
      </c>
      <c r="F424" s="141"/>
      <c r="G424" s="152">
        <f t="shared" si="22"/>
        <v>0</v>
      </c>
    </row>
    <row r="425" spans="1:11" s="57" customFormat="1" ht="47.25" x14ac:dyDescent="0.25">
      <c r="A425" s="163">
        <v>368</v>
      </c>
      <c r="B425" s="163" t="s">
        <v>2596</v>
      </c>
      <c r="C425" s="136" t="s">
        <v>1331</v>
      </c>
      <c r="D425" s="157" t="s">
        <v>434</v>
      </c>
      <c r="E425" s="158">
        <v>1</v>
      </c>
      <c r="F425" s="141"/>
      <c r="G425" s="152">
        <f t="shared" si="22"/>
        <v>0</v>
      </c>
    </row>
    <row r="426" spans="1:11" s="57" customFormat="1" ht="47.25" x14ac:dyDescent="0.25">
      <c r="A426" s="163">
        <v>369</v>
      </c>
      <c r="B426" s="163" t="s">
        <v>2596</v>
      </c>
      <c r="C426" s="136" t="s">
        <v>1474</v>
      </c>
      <c r="D426" s="157" t="s">
        <v>434</v>
      </c>
      <c r="E426" s="158">
        <v>4</v>
      </c>
      <c r="F426" s="141"/>
      <c r="G426" s="152">
        <f t="shared" si="22"/>
        <v>0</v>
      </c>
    </row>
    <row r="427" spans="1:11" s="57" customFormat="1" ht="47.25" x14ac:dyDescent="0.25">
      <c r="A427" s="163">
        <v>370</v>
      </c>
      <c r="B427" s="163" t="s">
        <v>2596</v>
      </c>
      <c r="C427" s="136" t="s">
        <v>1475</v>
      </c>
      <c r="D427" s="157" t="s">
        <v>434</v>
      </c>
      <c r="E427" s="158">
        <v>3</v>
      </c>
      <c r="F427" s="141"/>
      <c r="G427" s="152">
        <f t="shared" si="22"/>
        <v>0</v>
      </c>
    </row>
    <row r="428" spans="1:11" s="57" customFormat="1" ht="47.25" x14ac:dyDescent="0.25">
      <c r="A428" s="163">
        <v>371</v>
      </c>
      <c r="B428" s="163" t="s">
        <v>2596</v>
      </c>
      <c r="C428" s="136" t="s">
        <v>1476</v>
      </c>
      <c r="D428" s="157" t="s">
        <v>434</v>
      </c>
      <c r="E428" s="158">
        <v>38</v>
      </c>
      <c r="F428" s="141"/>
      <c r="G428" s="152">
        <f t="shared" si="22"/>
        <v>0</v>
      </c>
    </row>
    <row r="429" spans="1:11" s="57" customFormat="1" ht="47.25" x14ac:dyDescent="0.25">
      <c r="A429" s="163">
        <v>372</v>
      </c>
      <c r="B429" s="163" t="s">
        <v>2596</v>
      </c>
      <c r="C429" s="136" t="s">
        <v>1477</v>
      </c>
      <c r="D429" s="157" t="s">
        <v>434</v>
      </c>
      <c r="E429" s="158">
        <v>1</v>
      </c>
      <c r="F429" s="141"/>
      <c r="G429" s="152">
        <f t="shared" si="22"/>
        <v>0</v>
      </c>
    </row>
    <row r="430" spans="1:11" s="57" customFormat="1" ht="47.25" x14ac:dyDescent="0.25">
      <c r="A430" s="163">
        <v>373</v>
      </c>
      <c r="B430" s="163" t="s">
        <v>2596</v>
      </c>
      <c r="C430" s="136" t="s">
        <v>1478</v>
      </c>
      <c r="D430" s="157" t="s">
        <v>434</v>
      </c>
      <c r="E430" s="158">
        <v>7</v>
      </c>
      <c r="F430" s="141"/>
      <c r="G430" s="152">
        <f t="shared" si="22"/>
        <v>0</v>
      </c>
    </row>
    <row r="431" spans="1:11" s="57" customFormat="1" ht="31.5" x14ac:dyDescent="0.25">
      <c r="A431" s="163">
        <v>374</v>
      </c>
      <c r="B431" s="163" t="s">
        <v>2596</v>
      </c>
      <c r="C431" s="136" t="s">
        <v>1302</v>
      </c>
      <c r="D431" s="157" t="s">
        <v>434</v>
      </c>
      <c r="E431" s="158">
        <v>5</v>
      </c>
      <c r="F431" s="141"/>
      <c r="G431" s="152">
        <f t="shared" si="22"/>
        <v>0</v>
      </c>
    </row>
    <row r="432" spans="1:11" s="57" customFormat="1" ht="31.5" x14ac:dyDescent="0.25">
      <c r="A432" s="163">
        <v>375</v>
      </c>
      <c r="B432" s="163" t="s">
        <v>2596</v>
      </c>
      <c r="C432" s="136" t="s">
        <v>1479</v>
      </c>
      <c r="D432" s="157" t="s">
        <v>24</v>
      </c>
      <c r="E432" s="158">
        <v>5</v>
      </c>
      <c r="F432" s="141"/>
      <c r="G432" s="152">
        <f t="shared" si="22"/>
        <v>0</v>
      </c>
      <c r="K432" s="173"/>
    </row>
    <row r="433" spans="1:11" s="57" customFormat="1" ht="31.5" x14ac:dyDescent="0.25">
      <c r="A433" s="163">
        <v>376</v>
      </c>
      <c r="B433" s="163" t="s">
        <v>2596</v>
      </c>
      <c r="C433" s="136" t="s">
        <v>1480</v>
      </c>
      <c r="D433" s="157" t="s">
        <v>24</v>
      </c>
      <c r="E433" s="158">
        <v>3</v>
      </c>
      <c r="F433" s="141"/>
      <c r="G433" s="152">
        <f t="shared" si="22"/>
        <v>0</v>
      </c>
      <c r="K433" s="173"/>
    </row>
    <row r="434" spans="1:11" s="57" customFormat="1" ht="31.5" x14ac:dyDescent="0.25">
      <c r="A434" s="163">
        <v>377</v>
      </c>
      <c r="B434" s="163" t="s">
        <v>2596</v>
      </c>
      <c r="C434" s="136" t="s">
        <v>1321</v>
      </c>
      <c r="D434" s="157" t="s">
        <v>1253</v>
      </c>
      <c r="E434" s="158">
        <v>5</v>
      </c>
      <c r="F434" s="141"/>
      <c r="G434" s="152">
        <f t="shared" si="22"/>
        <v>0</v>
      </c>
      <c r="K434" s="173"/>
    </row>
    <row r="435" spans="1:11" s="57" customFormat="1" ht="31.5" x14ac:dyDescent="0.25">
      <c r="A435" s="163">
        <v>378</v>
      </c>
      <c r="B435" s="163" t="s">
        <v>2596</v>
      </c>
      <c r="C435" s="136" t="s">
        <v>1322</v>
      </c>
      <c r="D435" s="157" t="s">
        <v>1253</v>
      </c>
      <c r="E435" s="158">
        <v>9</v>
      </c>
      <c r="F435" s="141"/>
      <c r="G435" s="152">
        <f t="shared" si="22"/>
        <v>0</v>
      </c>
      <c r="K435" s="173"/>
    </row>
    <row r="436" spans="1:11" s="57" customFormat="1" ht="31.5" x14ac:dyDescent="0.25">
      <c r="A436" s="163">
        <v>379</v>
      </c>
      <c r="B436" s="163" t="s">
        <v>2596</v>
      </c>
      <c r="C436" s="136" t="s">
        <v>1323</v>
      </c>
      <c r="D436" s="157" t="s">
        <v>1253</v>
      </c>
      <c r="E436" s="158">
        <v>5</v>
      </c>
      <c r="F436" s="141"/>
      <c r="G436" s="152">
        <f t="shared" si="22"/>
        <v>0</v>
      </c>
      <c r="K436" s="173"/>
    </row>
    <row r="437" spans="1:11" s="57" customFormat="1" ht="31.5" x14ac:dyDescent="0.25">
      <c r="A437" s="163">
        <v>380</v>
      </c>
      <c r="B437" s="163" t="s">
        <v>2596</v>
      </c>
      <c r="C437" s="136" t="s">
        <v>1332</v>
      </c>
      <c r="D437" s="157" t="s">
        <v>1253</v>
      </c>
      <c r="E437" s="158">
        <v>3</v>
      </c>
      <c r="F437" s="141"/>
      <c r="G437" s="152">
        <f t="shared" si="22"/>
        <v>0</v>
      </c>
      <c r="K437" s="173"/>
    </row>
    <row r="438" spans="1:11" s="57" customFormat="1" ht="31.5" x14ac:dyDescent="0.25">
      <c r="A438" s="163">
        <v>381</v>
      </c>
      <c r="B438" s="163" t="s">
        <v>2596</v>
      </c>
      <c r="C438" s="136" t="s">
        <v>1333</v>
      </c>
      <c r="D438" s="157" t="s">
        <v>1253</v>
      </c>
      <c r="E438" s="158">
        <v>1</v>
      </c>
      <c r="F438" s="141"/>
      <c r="G438" s="152">
        <f t="shared" si="22"/>
        <v>0</v>
      </c>
      <c r="K438" s="173"/>
    </row>
    <row r="439" spans="1:11" s="57" customFormat="1" ht="31.5" x14ac:dyDescent="0.25">
      <c r="A439" s="163">
        <v>382</v>
      </c>
      <c r="B439" s="163" t="s">
        <v>2596</v>
      </c>
      <c r="C439" s="136" t="s">
        <v>1481</v>
      </c>
      <c r="D439" s="157" t="s">
        <v>1253</v>
      </c>
      <c r="E439" s="158">
        <v>4</v>
      </c>
      <c r="F439" s="141"/>
      <c r="G439" s="152">
        <f t="shared" si="22"/>
        <v>0</v>
      </c>
      <c r="K439" s="173"/>
    </row>
    <row r="440" spans="1:11" s="57" customFormat="1" ht="31.5" x14ac:dyDescent="0.25">
      <c r="A440" s="163">
        <v>383</v>
      </c>
      <c r="B440" s="163" t="s">
        <v>2596</v>
      </c>
      <c r="C440" s="136" t="s">
        <v>1482</v>
      </c>
      <c r="D440" s="157" t="s">
        <v>1253</v>
      </c>
      <c r="E440" s="158">
        <v>3</v>
      </c>
      <c r="F440" s="141"/>
      <c r="G440" s="152">
        <f t="shared" ref="G440:G446" si="23">ROUND(E440*F440,2)</f>
        <v>0</v>
      </c>
      <c r="K440" s="173"/>
    </row>
    <row r="441" spans="1:11" s="57" customFormat="1" ht="31.5" x14ac:dyDescent="0.25">
      <c r="A441" s="163">
        <v>384</v>
      </c>
      <c r="B441" s="163" t="s">
        <v>2596</v>
      </c>
      <c r="C441" s="136" t="s">
        <v>1252</v>
      </c>
      <c r="D441" s="157" t="s">
        <v>1253</v>
      </c>
      <c r="E441" s="158">
        <v>38</v>
      </c>
      <c r="F441" s="141"/>
      <c r="G441" s="152">
        <f t="shared" si="23"/>
        <v>0</v>
      </c>
      <c r="K441" s="173"/>
    </row>
    <row r="442" spans="1:11" s="57" customFormat="1" ht="31.5" x14ac:dyDescent="0.25">
      <c r="A442" s="163">
        <v>385</v>
      </c>
      <c r="B442" s="163" t="s">
        <v>2596</v>
      </c>
      <c r="C442" s="136" t="s">
        <v>1425</v>
      </c>
      <c r="D442" s="157" t="s">
        <v>1253</v>
      </c>
      <c r="E442" s="158">
        <v>1</v>
      </c>
      <c r="F442" s="141"/>
      <c r="G442" s="152">
        <f t="shared" si="23"/>
        <v>0</v>
      </c>
      <c r="K442" s="173"/>
    </row>
    <row r="443" spans="1:11" s="57" customFormat="1" ht="31.5" x14ac:dyDescent="0.25">
      <c r="A443" s="163">
        <v>386</v>
      </c>
      <c r="B443" s="163" t="s">
        <v>2596</v>
      </c>
      <c r="C443" s="136" t="s">
        <v>1254</v>
      </c>
      <c r="D443" s="157" t="s">
        <v>1253</v>
      </c>
      <c r="E443" s="158">
        <v>8</v>
      </c>
      <c r="F443" s="141"/>
      <c r="G443" s="152">
        <f t="shared" si="23"/>
        <v>0</v>
      </c>
      <c r="K443" s="173"/>
    </row>
    <row r="444" spans="1:11" s="57" customFormat="1" ht="31.5" x14ac:dyDescent="0.25">
      <c r="A444" s="163">
        <v>387</v>
      </c>
      <c r="B444" s="163" t="s">
        <v>2596</v>
      </c>
      <c r="C444" s="136" t="s">
        <v>1255</v>
      </c>
      <c r="D444" s="157" t="s">
        <v>1253</v>
      </c>
      <c r="E444" s="158">
        <v>3</v>
      </c>
      <c r="F444" s="141"/>
      <c r="G444" s="152">
        <f t="shared" si="23"/>
        <v>0</v>
      </c>
      <c r="K444" s="173"/>
    </row>
    <row r="445" spans="1:11" s="57" customFormat="1" x14ac:dyDescent="0.25">
      <c r="A445" s="163">
        <v>388</v>
      </c>
      <c r="B445" s="163" t="s">
        <v>2596</v>
      </c>
      <c r="C445" s="136" t="s">
        <v>1325</v>
      </c>
      <c r="D445" s="157" t="s">
        <v>29</v>
      </c>
      <c r="E445" s="158">
        <v>48</v>
      </c>
      <c r="F445" s="141"/>
      <c r="G445" s="152">
        <f t="shared" si="23"/>
        <v>0</v>
      </c>
      <c r="K445" s="173"/>
    </row>
    <row r="446" spans="1:11" s="57" customFormat="1" x14ac:dyDescent="0.25">
      <c r="A446" s="163">
        <v>389</v>
      </c>
      <c r="B446" s="163" t="s">
        <v>2596</v>
      </c>
      <c r="C446" s="136" t="s">
        <v>1326</v>
      </c>
      <c r="D446" s="157" t="s">
        <v>41</v>
      </c>
      <c r="E446" s="158">
        <v>25.42</v>
      </c>
      <c r="F446" s="141"/>
      <c r="G446" s="152">
        <f t="shared" si="23"/>
        <v>0</v>
      </c>
      <c r="K446" s="173"/>
    </row>
    <row r="447" spans="1:11" x14ac:dyDescent="0.25">
      <c r="A447" s="144"/>
      <c r="B447" s="144"/>
      <c r="C447" s="172" t="s">
        <v>1532</v>
      </c>
      <c r="D447" s="146" t="s">
        <v>397</v>
      </c>
      <c r="E447" s="159" t="s">
        <v>397</v>
      </c>
      <c r="F447" s="146" t="s">
        <v>397</v>
      </c>
      <c r="G447" s="165">
        <f>SUM(G376:G446)</f>
        <v>0</v>
      </c>
      <c r="H447" s="147"/>
      <c r="I447" s="148"/>
    </row>
    <row r="448" spans="1:11" s="57" customFormat="1" x14ac:dyDescent="0.25">
      <c r="A448" s="169" t="s">
        <v>567</v>
      </c>
      <c r="B448" s="169"/>
      <c r="C448" s="170" t="s">
        <v>1370</v>
      </c>
      <c r="D448" s="171" t="s">
        <v>397</v>
      </c>
      <c r="E448" s="161" t="s">
        <v>397</v>
      </c>
      <c r="F448" s="141" t="s">
        <v>397</v>
      </c>
      <c r="G448" s="134" t="s">
        <v>397</v>
      </c>
    </row>
    <row r="449" spans="1:11" s="57" customFormat="1" ht="31.5" x14ac:dyDescent="0.25">
      <c r="A449" s="163">
        <v>390</v>
      </c>
      <c r="B449" s="163" t="s">
        <v>2596</v>
      </c>
      <c r="C449" s="136" t="s">
        <v>1483</v>
      </c>
      <c r="D449" s="157" t="s">
        <v>29</v>
      </c>
      <c r="E449" s="158">
        <v>1</v>
      </c>
      <c r="F449" s="141"/>
      <c r="G449" s="152">
        <f t="shared" ref="G449:G460" si="24">ROUND(E449*F449,2)</f>
        <v>0</v>
      </c>
      <c r="K449" s="173"/>
    </row>
    <row r="450" spans="1:11" s="57" customFormat="1" ht="31.5" x14ac:dyDescent="0.25">
      <c r="A450" s="163">
        <v>391</v>
      </c>
      <c r="B450" s="163" t="s">
        <v>2596</v>
      </c>
      <c r="C450" s="136" t="s">
        <v>1484</v>
      </c>
      <c r="D450" s="157" t="s">
        <v>29</v>
      </c>
      <c r="E450" s="158">
        <v>1</v>
      </c>
      <c r="F450" s="141"/>
      <c r="G450" s="152">
        <f t="shared" si="24"/>
        <v>0</v>
      </c>
      <c r="K450" s="173"/>
    </row>
    <row r="451" spans="1:11" s="57" customFormat="1" ht="31.5" x14ac:dyDescent="0.25">
      <c r="A451" s="163">
        <v>392</v>
      </c>
      <c r="B451" s="163" t="s">
        <v>2596</v>
      </c>
      <c r="C451" s="136" t="s">
        <v>1373</v>
      </c>
      <c r="D451" s="157" t="s">
        <v>29</v>
      </c>
      <c r="E451" s="158">
        <v>1</v>
      </c>
      <c r="F451" s="141"/>
      <c r="G451" s="152">
        <f t="shared" si="24"/>
        <v>0</v>
      </c>
      <c r="K451" s="173"/>
    </row>
    <row r="452" spans="1:11" s="57" customFormat="1" ht="31.5" x14ac:dyDescent="0.25">
      <c r="A452" s="163">
        <v>393</v>
      </c>
      <c r="B452" s="163" t="s">
        <v>2596</v>
      </c>
      <c r="C452" s="136" t="s">
        <v>1374</v>
      </c>
      <c r="D452" s="157" t="s">
        <v>29</v>
      </c>
      <c r="E452" s="158">
        <v>1</v>
      </c>
      <c r="F452" s="141"/>
      <c r="G452" s="152">
        <f t="shared" si="24"/>
        <v>0</v>
      </c>
      <c r="K452" s="173"/>
    </row>
    <row r="453" spans="1:11" s="57" customFormat="1" ht="31.5" x14ac:dyDescent="0.25">
      <c r="A453" s="163">
        <v>394</v>
      </c>
      <c r="B453" s="163" t="s">
        <v>2596</v>
      </c>
      <c r="C453" s="136" t="s">
        <v>1485</v>
      </c>
      <c r="D453" s="157" t="s">
        <v>29</v>
      </c>
      <c r="E453" s="158">
        <v>1</v>
      </c>
      <c r="F453" s="141"/>
      <c r="G453" s="152">
        <f t="shared" si="24"/>
        <v>0</v>
      </c>
      <c r="K453" s="173"/>
    </row>
    <row r="454" spans="1:11" s="57" customFormat="1" ht="31.5" x14ac:dyDescent="0.25">
      <c r="A454" s="163">
        <v>395</v>
      </c>
      <c r="B454" s="163" t="s">
        <v>2596</v>
      </c>
      <c r="C454" s="136" t="s">
        <v>1377</v>
      </c>
      <c r="D454" s="157" t="s">
        <v>29</v>
      </c>
      <c r="E454" s="158">
        <v>1</v>
      </c>
      <c r="F454" s="141"/>
      <c r="G454" s="152">
        <f t="shared" si="24"/>
        <v>0</v>
      </c>
      <c r="K454" s="173"/>
    </row>
    <row r="455" spans="1:11" s="57" customFormat="1" x14ac:dyDescent="0.25">
      <c r="A455" s="163">
        <v>396</v>
      </c>
      <c r="B455" s="163" t="s">
        <v>2596</v>
      </c>
      <c r="C455" s="136" t="s">
        <v>1486</v>
      </c>
      <c r="D455" s="157" t="s">
        <v>29</v>
      </c>
      <c r="E455" s="158">
        <v>1</v>
      </c>
      <c r="F455" s="141"/>
      <c r="G455" s="152">
        <f t="shared" si="24"/>
        <v>0</v>
      </c>
      <c r="K455" s="173"/>
    </row>
    <row r="456" spans="1:11" s="57" customFormat="1" x14ac:dyDescent="0.25">
      <c r="A456" s="163">
        <v>397</v>
      </c>
      <c r="B456" s="163" t="s">
        <v>2596</v>
      </c>
      <c r="C456" s="136" t="s">
        <v>1487</v>
      </c>
      <c r="D456" s="157" t="s">
        <v>29</v>
      </c>
      <c r="E456" s="158">
        <v>1</v>
      </c>
      <c r="F456" s="141"/>
      <c r="G456" s="152">
        <f t="shared" si="24"/>
        <v>0</v>
      </c>
      <c r="K456" s="173"/>
    </row>
    <row r="457" spans="1:11" s="57" customFormat="1" x14ac:dyDescent="0.25">
      <c r="A457" s="163">
        <v>398</v>
      </c>
      <c r="B457" s="163" t="s">
        <v>2596</v>
      </c>
      <c r="C457" s="136" t="s">
        <v>1380</v>
      </c>
      <c r="D457" s="157" t="s">
        <v>29</v>
      </c>
      <c r="E457" s="158">
        <v>1</v>
      </c>
      <c r="F457" s="141"/>
      <c r="G457" s="152">
        <f t="shared" si="24"/>
        <v>0</v>
      </c>
      <c r="K457" s="173"/>
    </row>
    <row r="458" spans="1:11" s="57" customFormat="1" x14ac:dyDescent="0.25">
      <c r="A458" s="163">
        <v>399</v>
      </c>
      <c r="B458" s="163" t="s">
        <v>2596</v>
      </c>
      <c r="C458" s="136" t="s">
        <v>1488</v>
      </c>
      <c r="D458" s="157" t="s">
        <v>29</v>
      </c>
      <c r="E458" s="158">
        <v>1</v>
      </c>
      <c r="F458" s="141"/>
      <c r="G458" s="152">
        <f t="shared" si="24"/>
        <v>0</v>
      </c>
      <c r="K458" s="173"/>
    </row>
    <row r="459" spans="1:11" s="57" customFormat="1" x14ac:dyDescent="0.25">
      <c r="A459" s="163">
        <v>400</v>
      </c>
      <c r="B459" s="163" t="s">
        <v>2596</v>
      </c>
      <c r="C459" s="136" t="s">
        <v>1489</v>
      </c>
      <c r="D459" s="157" t="s">
        <v>29</v>
      </c>
      <c r="E459" s="158">
        <v>1</v>
      </c>
      <c r="F459" s="141"/>
      <c r="G459" s="152">
        <f t="shared" si="24"/>
        <v>0</v>
      </c>
      <c r="K459" s="173"/>
    </row>
    <row r="460" spans="1:11" s="57" customFormat="1" x14ac:dyDescent="0.25">
      <c r="A460" s="163">
        <v>401</v>
      </c>
      <c r="B460" s="163" t="s">
        <v>2596</v>
      </c>
      <c r="C460" s="136" t="s">
        <v>1384</v>
      </c>
      <c r="D460" s="157" t="s">
        <v>29</v>
      </c>
      <c r="E460" s="158">
        <v>1</v>
      </c>
      <c r="F460" s="141"/>
      <c r="G460" s="152">
        <f t="shared" si="24"/>
        <v>0</v>
      </c>
      <c r="K460" s="173"/>
    </row>
    <row r="461" spans="1:11" x14ac:dyDescent="0.25">
      <c r="A461" s="144"/>
      <c r="B461" s="144"/>
      <c r="C461" s="172" t="s">
        <v>1533</v>
      </c>
      <c r="D461" s="146" t="s">
        <v>397</v>
      </c>
      <c r="E461" s="159" t="s">
        <v>397</v>
      </c>
      <c r="F461" s="146" t="s">
        <v>397</v>
      </c>
      <c r="G461" s="165">
        <f>SUM(G449:G460)</f>
        <v>0</v>
      </c>
      <c r="H461" s="147"/>
      <c r="I461" s="148"/>
    </row>
    <row r="462" spans="1:11" s="57" customFormat="1" x14ac:dyDescent="0.25">
      <c r="A462" s="169" t="s">
        <v>569</v>
      </c>
      <c r="B462" s="169"/>
      <c r="C462" s="170" t="s">
        <v>1386</v>
      </c>
      <c r="D462" s="171" t="s">
        <v>397</v>
      </c>
      <c r="E462" s="161" t="s">
        <v>397</v>
      </c>
      <c r="F462" s="141" t="s">
        <v>397</v>
      </c>
      <c r="G462" s="134" t="s">
        <v>397</v>
      </c>
    </row>
    <row r="463" spans="1:11" s="57" customFormat="1" x14ac:dyDescent="0.25">
      <c r="A463" s="163">
        <v>402</v>
      </c>
      <c r="B463" s="163" t="s">
        <v>2594</v>
      </c>
      <c r="C463" s="136" t="s">
        <v>1213</v>
      </c>
      <c r="D463" s="157" t="s">
        <v>29</v>
      </c>
      <c r="E463" s="158">
        <v>12</v>
      </c>
      <c r="F463" s="141"/>
      <c r="G463" s="152">
        <f t="shared" ref="G463:G466" si="25">ROUND(E463*F463,2)</f>
        <v>0</v>
      </c>
      <c r="K463" s="3"/>
    </row>
    <row r="464" spans="1:11" s="57" customFormat="1" x14ac:dyDescent="0.25">
      <c r="A464" s="163">
        <v>403</v>
      </c>
      <c r="B464" s="163" t="s">
        <v>2594</v>
      </c>
      <c r="C464" s="136" t="s">
        <v>1214</v>
      </c>
      <c r="D464" s="157" t="s">
        <v>29</v>
      </c>
      <c r="E464" s="158">
        <v>12</v>
      </c>
      <c r="F464" s="141"/>
      <c r="G464" s="152">
        <f t="shared" si="25"/>
        <v>0</v>
      </c>
      <c r="K464" s="3"/>
    </row>
    <row r="465" spans="1:11" s="57" customFormat="1" x14ac:dyDescent="0.25">
      <c r="A465" s="163">
        <v>404</v>
      </c>
      <c r="B465" s="163" t="s">
        <v>2594</v>
      </c>
      <c r="C465" s="136" t="s">
        <v>1215</v>
      </c>
      <c r="D465" s="157" t="s">
        <v>29</v>
      </c>
      <c r="E465" s="158">
        <v>56</v>
      </c>
      <c r="F465" s="141"/>
      <c r="G465" s="152">
        <f t="shared" si="25"/>
        <v>0</v>
      </c>
      <c r="K465" s="3"/>
    </row>
    <row r="466" spans="1:11" s="57" customFormat="1" x14ac:dyDescent="0.25">
      <c r="A466" s="163">
        <v>405</v>
      </c>
      <c r="B466" s="163" t="s">
        <v>2594</v>
      </c>
      <c r="C466" s="136" t="s">
        <v>1216</v>
      </c>
      <c r="D466" s="157" t="s">
        <v>29</v>
      </c>
      <c r="E466" s="158">
        <v>56</v>
      </c>
      <c r="F466" s="141"/>
      <c r="G466" s="152">
        <f t="shared" si="25"/>
        <v>0</v>
      </c>
      <c r="K466" s="3"/>
    </row>
    <row r="467" spans="1:11" x14ac:dyDescent="0.25">
      <c r="A467" s="144"/>
      <c r="B467" s="144"/>
      <c r="C467" s="172" t="s">
        <v>1534</v>
      </c>
      <c r="D467" s="146" t="s">
        <v>397</v>
      </c>
      <c r="E467" s="159" t="s">
        <v>397</v>
      </c>
      <c r="F467" s="146" t="s">
        <v>397</v>
      </c>
      <c r="G467" s="165">
        <f>SUM(G463:G466)</f>
        <v>0</v>
      </c>
      <c r="H467" s="147"/>
      <c r="I467" s="148"/>
    </row>
    <row r="468" spans="1:11" s="57" customFormat="1" x14ac:dyDescent="0.25">
      <c r="A468" s="169" t="s">
        <v>571</v>
      </c>
      <c r="B468" s="169"/>
      <c r="C468" s="170" t="s">
        <v>1389</v>
      </c>
      <c r="D468" s="171" t="s">
        <v>397</v>
      </c>
      <c r="E468" s="161" t="s">
        <v>397</v>
      </c>
      <c r="F468" s="141" t="s">
        <v>397</v>
      </c>
      <c r="G468" s="134" t="s">
        <v>397</v>
      </c>
    </row>
    <row r="469" spans="1:11" s="57" customFormat="1" x14ac:dyDescent="0.25">
      <c r="A469" s="169" t="s">
        <v>1535</v>
      </c>
      <c r="B469" s="169"/>
      <c r="C469" s="170" t="s">
        <v>1220</v>
      </c>
      <c r="D469" s="171" t="s">
        <v>397</v>
      </c>
      <c r="E469" s="161" t="s">
        <v>397</v>
      </c>
      <c r="F469" s="141" t="s">
        <v>397</v>
      </c>
      <c r="G469" s="134" t="s">
        <v>397</v>
      </c>
    </row>
    <row r="470" spans="1:11" s="57" customFormat="1" ht="63" x14ac:dyDescent="0.25">
      <c r="A470" s="163">
        <v>406</v>
      </c>
      <c r="B470" s="163" t="s">
        <v>2593</v>
      </c>
      <c r="C470" s="136" t="s">
        <v>2840</v>
      </c>
      <c r="D470" s="157" t="s">
        <v>41</v>
      </c>
      <c r="E470" s="158">
        <v>909.94</v>
      </c>
      <c r="F470" s="141"/>
      <c r="G470" s="152">
        <f t="shared" ref="G470:G473" si="26">ROUND(E470*F470,2)</f>
        <v>0</v>
      </c>
      <c r="K470" s="173"/>
    </row>
    <row r="471" spans="1:11" s="57" customFormat="1" ht="78.75" x14ac:dyDescent="0.25">
      <c r="A471" s="163">
        <v>407</v>
      </c>
      <c r="B471" s="163" t="s">
        <v>2593</v>
      </c>
      <c r="C471" s="136" t="s">
        <v>2684</v>
      </c>
      <c r="D471" s="157" t="s">
        <v>41</v>
      </c>
      <c r="E471" s="158">
        <v>227.49</v>
      </c>
      <c r="F471" s="141"/>
      <c r="G471" s="152">
        <f t="shared" si="26"/>
        <v>0</v>
      </c>
      <c r="K471" s="173"/>
    </row>
    <row r="472" spans="1:11" s="57" customFormat="1" ht="47.25" x14ac:dyDescent="0.25">
      <c r="A472" s="163">
        <v>408</v>
      </c>
      <c r="B472" s="163" t="s">
        <v>2593</v>
      </c>
      <c r="C472" s="136" t="s">
        <v>1019</v>
      </c>
      <c r="D472" s="157" t="s">
        <v>41</v>
      </c>
      <c r="E472" s="158">
        <v>1137.43</v>
      </c>
      <c r="F472" s="141"/>
      <c r="G472" s="152">
        <f t="shared" si="26"/>
        <v>0</v>
      </c>
    </row>
    <row r="473" spans="1:11" s="57" customFormat="1" x14ac:dyDescent="0.25">
      <c r="A473" s="163">
        <v>409</v>
      </c>
      <c r="B473" s="163" t="s">
        <v>2593</v>
      </c>
      <c r="C473" s="136" t="s">
        <v>1020</v>
      </c>
      <c r="D473" s="157" t="s">
        <v>41</v>
      </c>
      <c r="E473" s="158">
        <v>1137.43</v>
      </c>
      <c r="F473" s="141"/>
      <c r="G473" s="152">
        <f t="shared" si="26"/>
        <v>0</v>
      </c>
    </row>
    <row r="474" spans="1:11" x14ac:dyDescent="0.25">
      <c r="A474" s="137"/>
      <c r="B474" s="137"/>
      <c r="C474" s="138" t="s">
        <v>1537</v>
      </c>
      <c r="D474" s="153" t="s">
        <v>397</v>
      </c>
      <c r="E474" s="139" t="s">
        <v>397</v>
      </c>
      <c r="F474" s="140" t="s">
        <v>397</v>
      </c>
      <c r="G474" s="154">
        <f>SUM(G470:G473)</f>
        <v>0</v>
      </c>
    </row>
    <row r="475" spans="1:11" s="57" customFormat="1" x14ac:dyDescent="0.25">
      <c r="A475" s="169" t="s">
        <v>1536</v>
      </c>
      <c r="B475" s="169"/>
      <c r="C475" s="170" t="s">
        <v>1223</v>
      </c>
      <c r="D475" s="171" t="s">
        <v>397</v>
      </c>
      <c r="E475" s="161" t="s">
        <v>397</v>
      </c>
      <c r="F475" s="141" t="s">
        <v>397</v>
      </c>
      <c r="G475" s="134" t="s">
        <v>397</v>
      </c>
    </row>
    <row r="476" spans="1:11" s="57" customFormat="1" ht="31.5" x14ac:dyDescent="0.25">
      <c r="A476" s="163">
        <v>410</v>
      </c>
      <c r="B476" s="163" t="s">
        <v>2594</v>
      </c>
      <c r="C476" s="136" t="s">
        <v>2720</v>
      </c>
      <c r="D476" s="157" t="s">
        <v>39</v>
      </c>
      <c r="E476" s="158">
        <v>771.05</v>
      </c>
      <c r="F476" s="141"/>
      <c r="G476" s="152">
        <f t="shared" ref="G476:G480" si="27">ROUND(E476*F476,2)</f>
        <v>0</v>
      </c>
      <c r="K476" s="173"/>
    </row>
    <row r="477" spans="1:11" s="57" customFormat="1" ht="31.5" x14ac:dyDescent="0.25">
      <c r="A477" s="163">
        <v>411</v>
      </c>
      <c r="B477" s="163" t="s">
        <v>2594</v>
      </c>
      <c r="C477" s="136" t="s">
        <v>2734</v>
      </c>
      <c r="D477" s="157" t="s">
        <v>39</v>
      </c>
      <c r="E477" s="158">
        <v>208.6</v>
      </c>
      <c r="F477" s="141"/>
      <c r="G477" s="152">
        <f t="shared" si="27"/>
        <v>0</v>
      </c>
      <c r="K477" s="173"/>
    </row>
    <row r="478" spans="1:11" s="57" customFormat="1" ht="31.5" x14ac:dyDescent="0.25">
      <c r="A478" s="163">
        <v>412</v>
      </c>
      <c r="B478" s="163" t="s">
        <v>2594</v>
      </c>
      <c r="C478" s="136" t="s">
        <v>2735</v>
      </c>
      <c r="D478" s="157" t="s">
        <v>39</v>
      </c>
      <c r="E478" s="158">
        <v>7.7</v>
      </c>
      <c r="F478" s="141"/>
      <c r="G478" s="152">
        <f t="shared" si="27"/>
        <v>0</v>
      </c>
      <c r="K478" s="173"/>
    </row>
    <row r="479" spans="1:11" s="57" customFormat="1" ht="31.5" x14ac:dyDescent="0.25">
      <c r="A479" s="163">
        <v>413</v>
      </c>
      <c r="B479" s="163" t="s">
        <v>2594</v>
      </c>
      <c r="C479" s="136" t="s">
        <v>2722</v>
      </c>
      <c r="D479" s="157" t="s">
        <v>29</v>
      </c>
      <c r="E479" s="158">
        <v>9</v>
      </c>
      <c r="F479" s="141"/>
      <c r="G479" s="152">
        <f t="shared" si="27"/>
        <v>0</v>
      </c>
      <c r="K479" s="173"/>
    </row>
    <row r="480" spans="1:11" s="57" customFormat="1" ht="31.5" x14ac:dyDescent="0.25">
      <c r="A480" s="163">
        <v>414</v>
      </c>
      <c r="B480" s="163" t="s">
        <v>2594</v>
      </c>
      <c r="C480" s="136" t="s">
        <v>2723</v>
      </c>
      <c r="D480" s="157" t="s">
        <v>29</v>
      </c>
      <c r="E480" s="158">
        <v>1</v>
      </c>
      <c r="F480" s="141"/>
      <c r="G480" s="152">
        <f t="shared" si="27"/>
        <v>0</v>
      </c>
      <c r="K480" s="173"/>
    </row>
    <row r="481" spans="1:11" x14ac:dyDescent="0.25">
      <c r="A481" s="137"/>
      <c r="B481" s="137"/>
      <c r="C481" s="138" t="s">
        <v>1538</v>
      </c>
      <c r="D481" s="153" t="s">
        <v>397</v>
      </c>
      <c r="E481" s="139" t="s">
        <v>397</v>
      </c>
      <c r="F481" s="140" t="s">
        <v>397</v>
      </c>
      <c r="G481" s="154">
        <f>SUM(G476:G480)</f>
        <v>0</v>
      </c>
    </row>
    <row r="482" spans="1:11" x14ac:dyDescent="0.25">
      <c r="A482" s="144"/>
      <c r="B482" s="144"/>
      <c r="C482" s="172" t="s">
        <v>1539</v>
      </c>
      <c r="D482" s="146"/>
      <c r="E482" s="159"/>
      <c r="F482" s="146"/>
      <c r="G482" s="165">
        <f>G481+G474</f>
        <v>0</v>
      </c>
      <c r="H482" s="147"/>
      <c r="I482" s="148"/>
    </row>
    <row r="483" spans="1:11" s="57" customFormat="1" ht="31.5" x14ac:dyDescent="0.25">
      <c r="A483" s="169" t="s">
        <v>573</v>
      </c>
      <c r="B483" s="169"/>
      <c r="C483" s="170" t="s">
        <v>1507</v>
      </c>
      <c r="D483" s="171" t="s">
        <v>397</v>
      </c>
      <c r="E483" s="161" t="s">
        <v>397</v>
      </c>
      <c r="F483" s="141" t="s">
        <v>397</v>
      </c>
      <c r="G483" s="134" t="s">
        <v>397</v>
      </c>
    </row>
    <row r="484" spans="1:11" s="57" customFormat="1" x14ac:dyDescent="0.25">
      <c r="A484" s="169" t="s">
        <v>1540</v>
      </c>
      <c r="B484" s="169"/>
      <c r="C484" s="170" t="s">
        <v>1490</v>
      </c>
      <c r="D484" s="171" t="s">
        <v>397</v>
      </c>
      <c r="E484" s="161" t="s">
        <v>397</v>
      </c>
      <c r="F484" s="141" t="s">
        <v>397</v>
      </c>
      <c r="G484" s="134" t="s">
        <v>397</v>
      </c>
    </row>
    <row r="485" spans="1:11" s="57" customFormat="1" ht="31.5" x14ac:dyDescent="0.25">
      <c r="A485" s="163">
        <v>415</v>
      </c>
      <c r="B485" s="163" t="s">
        <v>2596</v>
      </c>
      <c r="C485" s="136" t="s">
        <v>1394</v>
      </c>
      <c r="D485" s="157" t="s">
        <v>39</v>
      </c>
      <c r="E485" s="158">
        <v>17.600000000000001</v>
      </c>
      <c r="F485" s="141"/>
      <c r="G485" s="152">
        <f t="shared" ref="G485:G491" si="28">ROUND(E485*F485,2)</f>
        <v>0</v>
      </c>
    </row>
    <row r="486" spans="1:11" s="57" customFormat="1" ht="31.5" x14ac:dyDescent="0.25">
      <c r="A486" s="163">
        <v>416</v>
      </c>
      <c r="B486" s="163" t="s">
        <v>2596</v>
      </c>
      <c r="C486" s="136" t="s">
        <v>1491</v>
      </c>
      <c r="D486" s="157" t="s">
        <v>434</v>
      </c>
      <c r="E486" s="158">
        <v>3</v>
      </c>
      <c r="F486" s="141"/>
      <c r="G486" s="152">
        <f t="shared" si="28"/>
        <v>0</v>
      </c>
    </row>
    <row r="487" spans="1:11" s="57" customFormat="1" x14ac:dyDescent="0.25">
      <c r="A487" s="163">
        <v>417</v>
      </c>
      <c r="B487" s="163" t="s">
        <v>2596</v>
      </c>
      <c r="C487" s="136" t="s">
        <v>1492</v>
      </c>
      <c r="D487" s="157" t="s">
        <v>29</v>
      </c>
      <c r="E487" s="158">
        <v>1</v>
      </c>
      <c r="F487" s="141"/>
      <c r="G487" s="152">
        <f t="shared" si="28"/>
        <v>0</v>
      </c>
      <c r="K487" s="173"/>
    </row>
    <row r="488" spans="1:11" s="57" customFormat="1" ht="31.5" x14ac:dyDescent="0.25">
      <c r="A488" s="163">
        <v>418</v>
      </c>
      <c r="B488" s="163" t="s">
        <v>2596</v>
      </c>
      <c r="C488" s="136" t="s">
        <v>1397</v>
      </c>
      <c r="D488" s="157" t="s">
        <v>29</v>
      </c>
      <c r="E488" s="158">
        <v>1</v>
      </c>
      <c r="F488" s="141"/>
      <c r="G488" s="152">
        <f t="shared" si="28"/>
        <v>0</v>
      </c>
      <c r="K488" s="173"/>
    </row>
    <row r="489" spans="1:11" s="57" customFormat="1" x14ac:dyDescent="0.25">
      <c r="A489" s="163">
        <v>419</v>
      </c>
      <c r="B489" s="163" t="s">
        <v>2596</v>
      </c>
      <c r="C489" s="136" t="s">
        <v>1398</v>
      </c>
      <c r="D489" s="157" t="s">
        <v>29</v>
      </c>
      <c r="E489" s="158">
        <v>1</v>
      </c>
      <c r="F489" s="141"/>
      <c r="G489" s="152">
        <f t="shared" si="28"/>
        <v>0</v>
      </c>
      <c r="K489" s="173"/>
    </row>
    <row r="490" spans="1:11" s="57" customFormat="1" x14ac:dyDescent="0.25">
      <c r="A490" s="163">
        <v>420</v>
      </c>
      <c r="B490" s="163" t="s">
        <v>2596</v>
      </c>
      <c r="C490" s="136" t="s">
        <v>1399</v>
      </c>
      <c r="D490" s="157" t="s">
        <v>29</v>
      </c>
      <c r="E490" s="158">
        <v>1</v>
      </c>
      <c r="F490" s="141"/>
      <c r="G490" s="152">
        <f t="shared" si="28"/>
        <v>0</v>
      </c>
      <c r="K490" s="173"/>
    </row>
    <row r="491" spans="1:11" s="57" customFormat="1" ht="31.5" x14ac:dyDescent="0.25">
      <c r="A491" s="163">
        <v>421</v>
      </c>
      <c r="B491" s="163" t="s">
        <v>2596</v>
      </c>
      <c r="C491" s="136" t="s">
        <v>2693</v>
      </c>
      <c r="D491" s="157" t="s">
        <v>39</v>
      </c>
      <c r="E491" s="158">
        <v>17.600000000000001</v>
      </c>
      <c r="F491" s="141"/>
      <c r="G491" s="152">
        <f t="shared" si="28"/>
        <v>0</v>
      </c>
      <c r="K491" s="173"/>
    </row>
    <row r="492" spans="1:11" x14ac:dyDescent="0.25">
      <c r="A492" s="137"/>
      <c r="B492" s="137"/>
      <c r="C492" s="138" t="s">
        <v>1541</v>
      </c>
      <c r="D492" s="153" t="s">
        <v>397</v>
      </c>
      <c r="E492" s="139" t="s">
        <v>397</v>
      </c>
      <c r="F492" s="140" t="s">
        <v>397</v>
      </c>
      <c r="G492" s="154">
        <f>SUM(G485:G491)</f>
        <v>0</v>
      </c>
    </row>
    <row r="493" spans="1:11" s="57" customFormat="1" x14ac:dyDescent="0.25">
      <c r="A493" s="169" t="s">
        <v>1542</v>
      </c>
      <c r="B493" s="169"/>
      <c r="C493" s="170" t="s">
        <v>1493</v>
      </c>
      <c r="D493" s="171" t="s">
        <v>397</v>
      </c>
      <c r="E493" s="161" t="s">
        <v>397</v>
      </c>
      <c r="F493" s="141" t="s">
        <v>397</v>
      </c>
      <c r="G493" s="134" t="s">
        <v>397</v>
      </c>
    </row>
    <row r="494" spans="1:11" s="57" customFormat="1" ht="31.5" x14ac:dyDescent="0.25">
      <c r="A494" s="163">
        <v>422</v>
      </c>
      <c r="B494" s="163" t="s">
        <v>2596</v>
      </c>
      <c r="C494" s="136" t="s">
        <v>1394</v>
      </c>
      <c r="D494" s="157" t="s">
        <v>39</v>
      </c>
      <c r="E494" s="158">
        <v>346.4</v>
      </c>
      <c r="F494" s="141"/>
      <c r="G494" s="152">
        <f t="shared" ref="G494:G500" si="29">ROUND(E494*F494,2)</f>
        <v>0</v>
      </c>
    </row>
    <row r="495" spans="1:11" s="57" customFormat="1" ht="31.5" x14ac:dyDescent="0.25">
      <c r="A495" s="163">
        <v>423</v>
      </c>
      <c r="B495" s="163" t="s">
        <v>2596</v>
      </c>
      <c r="C495" s="136" t="s">
        <v>1494</v>
      </c>
      <c r="D495" s="157" t="s">
        <v>434</v>
      </c>
      <c r="E495" s="158">
        <v>3</v>
      </c>
      <c r="F495" s="141"/>
      <c r="G495" s="152">
        <f t="shared" si="29"/>
        <v>0</v>
      </c>
    </row>
    <row r="496" spans="1:11" s="57" customFormat="1" x14ac:dyDescent="0.25">
      <c r="A496" s="163">
        <v>424</v>
      </c>
      <c r="B496" s="163" t="s">
        <v>2596</v>
      </c>
      <c r="C496" s="136" t="s">
        <v>1495</v>
      </c>
      <c r="D496" s="157" t="s">
        <v>29</v>
      </c>
      <c r="E496" s="158">
        <v>3</v>
      </c>
      <c r="F496" s="141"/>
      <c r="G496" s="152">
        <f t="shared" si="29"/>
        <v>0</v>
      </c>
      <c r="K496" s="173"/>
    </row>
    <row r="497" spans="1:11" s="57" customFormat="1" ht="31.5" x14ac:dyDescent="0.25">
      <c r="A497" s="163">
        <v>425</v>
      </c>
      <c r="B497" s="163" t="s">
        <v>2596</v>
      </c>
      <c r="C497" s="136" t="s">
        <v>1397</v>
      </c>
      <c r="D497" s="157" t="s">
        <v>29</v>
      </c>
      <c r="E497" s="158">
        <v>1</v>
      </c>
      <c r="F497" s="141"/>
      <c r="G497" s="152">
        <f t="shared" si="29"/>
        <v>0</v>
      </c>
      <c r="K497" s="173"/>
    </row>
    <row r="498" spans="1:11" s="57" customFormat="1" x14ac:dyDescent="0.25">
      <c r="A498" s="163">
        <v>426</v>
      </c>
      <c r="B498" s="163" t="s">
        <v>2596</v>
      </c>
      <c r="C498" s="136" t="s">
        <v>1398</v>
      </c>
      <c r="D498" s="157" t="s">
        <v>29</v>
      </c>
      <c r="E498" s="158">
        <v>1</v>
      </c>
      <c r="F498" s="141"/>
      <c r="G498" s="152">
        <f t="shared" si="29"/>
        <v>0</v>
      </c>
      <c r="K498" s="173"/>
    </row>
    <row r="499" spans="1:11" s="57" customFormat="1" x14ac:dyDescent="0.25">
      <c r="A499" s="163">
        <v>427</v>
      </c>
      <c r="B499" s="163" t="s">
        <v>2596</v>
      </c>
      <c r="C499" s="136" t="s">
        <v>1399</v>
      </c>
      <c r="D499" s="157" t="s">
        <v>29</v>
      </c>
      <c r="E499" s="158">
        <v>1</v>
      </c>
      <c r="F499" s="141"/>
      <c r="G499" s="152">
        <f t="shared" si="29"/>
        <v>0</v>
      </c>
      <c r="K499" s="173"/>
    </row>
    <row r="500" spans="1:11" s="57" customFormat="1" ht="31.5" x14ac:dyDescent="0.25">
      <c r="A500" s="163">
        <v>428</v>
      </c>
      <c r="B500" s="163" t="s">
        <v>2596</v>
      </c>
      <c r="C500" s="136" t="s">
        <v>2693</v>
      </c>
      <c r="D500" s="157" t="s">
        <v>39</v>
      </c>
      <c r="E500" s="158">
        <v>346.4</v>
      </c>
      <c r="F500" s="141"/>
      <c r="G500" s="152">
        <f t="shared" si="29"/>
        <v>0</v>
      </c>
      <c r="K500" s="173"/>
    </row>
    <row r="501" spans="1:11" x14ac:dyDescent="0.25">
      <c r="A501" s="137"/>
      <c r="B501" s="137"/>
      <c r="C501" s="138" t="s">
        <v>1544</v>
      </c>
      <c r="D501" s="153" t="s">
        <v>397</v>
      </c>
      <c r="E501" s="139" t="s">
        <v>397</v>
      </c>
      <c r="F501" s="140" t="s">
        <v>397</v>
      </c>
      <c r="G501" s="154">
        <f>SUM(G494:G500)</f>
        <v>0</v>
      </c>
    </row>
    <row r="502" spans="1:11" s="57" customFormat="1" x14ac:dyDescent="0.25">
      <c r="A502" s="169" t="s">
        <v>1543</v>
      </c>
      <c r="B502" s="169"/>
      <c r="C502" s="170" t="s">
        <v>1496</v>
      </c>
      <c r="D502" s="171" t="s">
        <v>397</v>
      </c>
      <c r="E502" s="161" t="s">
        <v>397</v>
      </c>
      <c r="F502" s="141" t="s">
        <v>397</v>
      </c>
      <c r="G502" s="134" t="s">
        <v>397</v>
      </c>
    </row>
    <row r="503" spans="1:11" s="57" customFormat="1" ht="31.5" x14ac:dyDescent="0.25">
      <c r="A503" s="163">
        <v>429</v>
      </c>
      <c r="B503" s="163" t="s">
        <v>2596</v>
      </c>
      <c r="C503" s="136" t="s">
        <v>1394</v>
      </c>
      <c r="D503" s="157" t="s">
        <v>39</v>
      </c>
      <c r="E503" s="158">
        <v>281.7</v>
      </c>
      <c r="F503" s="141"/>
      <c r="G503" s="152">
        <f t="shared" ref="G503:G509" si="30">ROUND(E503*F503,2)</f>
        <v>0</v>
      </c>
    </row>
    <row r="504" spans="1:11" s="57" customFormat="1" ht="31.5" x14ac:dyDescent="0.25">
      <c r="A504" s="163">
        <v>430</v>
      </c>
      <c r="B504" s="163" t="s">
        <v>2596</v>
      </c>
      <c r="C504" s="136" t="s">
        <v>1497</v>
      </c>
      <c r="D504" s="157" t="s">
        <v>434</v>
      </c>
      <c r="E504" s="158">
        <v>4</v>
      </c>
      <c r="F504" s="141"/>
      <c r="G504" s="152">
        <f t="shared" si="30"/>
        <v>0</v>
      </c>
    </row>
    <row r="505" spans="1:11" s="57" customFormat="1" x14ac:dyDescent="0.25">
      <c r="A505" s="163">
        <v>431</v>
      </c>
      <c r="B505" s="163" t="s">
        <v>2596</v>
      </c>
      <c r="C505" s="136" t="s">
        <v>1498</v>
      </c>
      <c r="D505" s="157" t="s">
        <v>29</v>
      </c>
      <c r="E505" s="158">
        <v>4</v>
      </c>
      <c r="F505" s="141"/>
      <c r="G505" s="152">
        <f t="shared" si="30"/>
        <v>0</v>
      </c>
      <c r="K505" s="173"/>
    </row>
    <row r="506" spans="1:11" s="57" customFormat="1" ht="31.5" x14ac:dyDescent="0.25">
      <c r="A506" s="163">
        <v>432</v>
      </c>
      <c r="B506" s="163" t="s">
        <v>2596</v>
      </c>
      <c r="C506" s="136" t="s">
        <v>1397</v>
      </c>
      <c r="D506" s="157" t="s">
        <v>29</v>
      </c>
      <c r="E506" s="158">
        <v>1</v>
      </c>
      <c r="F506" s="141"/>
      <c r="G506" s="152">
        <f t="shared" si="30"/>
        <v>0</v>
      </c>
      <c r="K506" s="173"/>
    </row>
    <row r="507" spans="1:11" s="57" customFormat="1" x14ac:dyDescent="0.25">
      <c r="A507" s="163">
        <v>433</v>
      </c>
      <c r="B507" s="163" t="s">
        <v>2596</v>
      </c>
      <c r="C507" s="136" t="s">
        <v>1398</v>
      </c>
      <c r="D507" s="157" t="s">
        <v>29</v>
      </c>
      <c r="E507" s="158">
        <v>1</v>
      </c>
      <c r="F507" s="141"/>
      <c r="G507" s="152">
        <f t="shared" si="30"/>
        <v>0</v>
      </c>
      <c r="K507" s="173"/>
    </row>
    <row r="508" spans="1:11" s="57" customFormat="1" x14ac:dyDescent="0.25">
      <c r="A508" s="163">
        <v>434</v>
      </c>
      <c r="B508" s="163" t="s">
        <v>2596</v>
      </c>
      <c r="C508" s="136" t="s">
        <v>1399</v>
      </c>
      <c r="D508" s="157" t="s">
        <v>29</v>
      </c>
      <c r="E508" s="158">
        <v>1</v>
      </c>
      <c r="F508" s="141"/>
      <c r="G508" s="152">
        <f t="shared" si="30"/>
        <v>0</v>
      </c>
      <c r="K508" s="173"/>
    </row>
    <row r="509" spans="1:11" s="57" customFormat="1" ht="31.5" x14ac:dyDescent="0.25">
      <c r="A509" s="163">
        <v>435</v>
      </c>
      <c r="B509" s="163" t="s">
        <v>2596</v>
      </c>
      <c r="C509" s="136" t="s">
        <v>2693</v>
      </c>
      <c r="D509" s="157" t="s">
        <v>39</v>
      </c>
      <c r="E509" s="158">
        <v>281.7</v>
      </c>
      <c r="F509" s="141"/>
      <c r="G509" s="152">
        <f t="shared" si="30"/>
        <v>0</v>
      </c>
      <c r="K509" s="173"/>
    </row>
    <row r="510" spans="1:11" x14ac:dyDescent="0.25">
      <c r="A510" s="137"/>
      <c r="B510" s="137"/>
      <c r="C510" s="138" t="s">
        <v>1545</v>
      </c>
      <c r="D510" s="153" t="s">
        <v>397</v>
      </c>
      <c r="E510" s="139" t="s">
        <v>397</v>
      </c>
      <c r="F510" s="140" t="s">
        <v>397</v>
      </c>
      <c r="G510" s="154">
        <f>SUM(G503:G509)</f>
        <v>0</v>
      </c>
    </row>
    <row r="511" spans="1:11" s="57" customFormat="1" x14ac:dyDescent="0.25">
      <c r="A511" s="169" t="s">
        <v>1546</v>
      </c>
      <c r="B511" s="169"/>
      <c r="C511" s="170" t="s">
        <v>1499</v>
      </c>
      <c r="D511" s="171" t="s">
        <v>397</v>
      </c>
      <c r="E511" s="161" t="s">
        <v>397</v>
      </c>
      <c r="F511" s="141" t="s">
        <v>397</v>
      </c>
      <c r="G511" s="134" t="s">
        <v>397</v>
      </c>
    </row>
    <row r="512" spans="1:11" s="57" customFormat="1" ht="31.5" x14ac:dyDescent="0.25">
      <c r="A512" s="163">
        <v>436</v>
      </c>
      <c r="B512" s="163" t="s">
        <v>2596</v>
      </c>
      <c r="C512" s="136" t="s">
        <v>1394</v>
      </c>
      <c r="D512" s="157" t="s">
        <v>39</v>
      </c>
      <c r="E512" s="158">
        <v>158.30000000000001</v>
      </c>
      <c r="F512" s="141"/>
      <c r="G512" s="152">
        <f t="shared" ref="G512:G518" si="31">ROUND(E512*F512,2)</f>
        <v>0</v>
      </c>
    </row>
    <row r="513" spans="1:11" s="57" customFormat="1" ht="31.5" x14ac:dyDescent="0.25">
      <c r="A513" s="163">
        <v>437</v>
      </c>
      <c r="B513" s="163" t="s">
        <v>2596</v>
      </c>
      <c r="C513" s="136" t="s">
        <v>1500</v>
      </c>
      <c r="D513" s="157" t="s">
        <v>434</v>
      </c>
      <c r="E513" s="158">
        <v>3</v>
      </c>
      <c r="F513" s="141"/>
      <c r="G513" s="152">
        <f t="shared" si="31"/>
        <v>0</v>
      </c>
    </row>
    <row r="514" spans="1:11" s="57" customFormat="1" x14ac:dyDescent="0.25">
      <c r="A514" s="163">
        <v>438</v>
      </c>
      <c r="B514" s="163" t="s">
        <v>2596</v>
      </c>
      <c r="C514" s="136" t="s">
        <v>1501</v>
      </c>
      <c r="D514" s="157" t="s">
        <v>29</v>
      </c>
      <c r="E514" s="158">
        <v>5</v>
      </c>
      <c r="F514" s="141"/>
      <c r="G514" s="152">
        <f t="shared" si="31"/>
        <v>0</v>
      </c>
      <c r="K514" s="173"/>
    </row>
    <row r="515" spans="1:11" s="57" customFormat="1" ht="31.5" x14ac:dyDescent="0.25">
      <c r="A515" s="163">
        <v>439</v>
      </c>
      <c r="B515" s="163" t="s">
        <v>2596</v>
      </c>
      <c r="C515" s="136" t="s">
        <v>1397</v>
      </c>
      <c r="D515" s="157" t="s">
        <v>29</v>
      </c>
      <c r="E515" s="158">
        <v>1</v>
      </c>
      <c r="F515" s="141"/>
      <c r="G515" s="152">
        <f t="shared" si="31"/>
        <v>0</v>
      </c>
      <c r="K515" s="173"/>
    </row>
    <row r="516" spans="1:11" s="57" customFormat="1" x14ac:dyDescent="0.25">
      <c r="A516" s="163">
        <v>440</v>
      </c>
      <c r="B516" s="163" t="s">
        <v>2596</v>
      </c>
      <c r="C516" s="136" t="s">
        <v>1398</v>
      </c>
      <c r="D516" s="157" t="s">
        <v>29</v>
      </c>
      <c r="E516" s="158">
        <v>1</v>
      </c>
      <c r="F516" s="141"/>
      <c r="G516" s="152">
        <f t="shared" si="31"/>
        <v>0</v>
      </c>
      <c r="K516" s="173"/>
    </row>
    <row r="517" spans="1:11" s="57" customFormat="1" x14ac:dyDescent="0.25">
      <c r="A517" s="163">
        <v>441</v>
      </c>
      <c r="B517" s="163" t="s">
        <v>2596</v>
      </c>
      <c r="C517" s="136" t="s">
        <v>1399</v>
      </c>
      <c r="D517" s="157" t="s">
        <v>29</v>
      </c>
      <c r="E517" s="158">
        <v>1</v>
      </c>
      <c r="F517" s="141"/>
      <c r="G517" s="152">
        <f t="shared" si="31"/>
        <v>0</v>
      </c>
      <c r="K517" s="173"/>
    </row>
    <row r="518" spans="1:11" s="57" customFormat="1" ht="31.5" x14ac:dyDescent="0.25">
      <c r="A518" s="163">
        <v>442</v>
      </c>
      <c r="B518" s="163" t="s">
        <v>2596</v>
      </c>
      <c r="C518" s="136" t="s">
        <v>2693</v>
      </c>
      <c r="D518" s="157" t="s">
        <v>39</v>
      </c>
      <c r="E518" s="158">
        <v>158.30000000000001</v>
      </c>
      <c r="F518" s="141"/>
      <c r="G518" s="152">
        <f t="shared" si="31"/>
        <v>0</v>
      </c>
      <c r="K518" s="173"/>
    </row>
    <row r="519" spans="1:11" x14ac:dyDescent="0.25">
      <c r="A519" s="137"/>
      <c r="B519" s="137"/>
      <c r="C519" s="138" t="s">
        <v>1547</v>
      </c>
      <c r="D519" s="153" t="s">
        <v>397</v>
      </c>
      <c r="E519" s="139" t="s">
        <v>397</v>
      </c>
      <c r="F519" s="140" t="s">
        <v>397</v>
      </c>
      <c r="G519" s="154">
        <f>SUM(G512:G518)</f>
        <v>0</v>
      </c>
    </row>
    <row r="520" spans="1:11" s="57" customFormat="1" x14ac:dyDescent="0.25">
      <c r="A520" s="169" t="s">
        <v>1548</v>
      </c>
      <c r="B520" s="169"/>
      <c r="C520" s="170" t="s">
        <v>1502</v>
      </c>
      <c r="D520" s="171" t="s">
        <v>397</v>
      </c>
      <c r="E520" s="161" t="s">
        <v>397</v>
      </c>
      <c r="F520" s="141" t="s">
        <v>397</v>
      </c>
      <c r="G520" s="134" t="s">
        <v>397</v>
      </c>
    </row>
    <row r="521" spans="1:11" s="57" customFormat="1" ht="31.5" x14ac:dyDescent="0.25">
      <c r="A521" s="163">
        <v>443</v>
      </c>
      <c r="B521" s="163" t="s">
        <v>2596</v>
      </c>
      <c r="C521" s="136" t="s">
        <v>1394</v>
      </c>
      <c r="D521" s="157" t="s">
        <v>39</v>
      </c>
      <c r="E521" s="158">
        <v>13.4</v>
      </c>
      <c r="F521" s="141"/>
      <c r="G521" s="152">
        <f t="shared" ref="G521:G527" si="32">ROUND(E521*F521,2)</f>
        <v>0</v>
      </c>
    </row>
    <row r="522" spans="1:11" s="57" customFormat="1" ht="31.5" x14ac:dyDescent="0.25">
      <c r="A522" s="163">
        <v>444</v>
      </c>
      <c r="B522" s="163" t="s">
        <v>2596</v>
      </c>
      <c r="C522" s="136" t="s">
        <v>1503</v>
      </c>
      <c r="D522" s="157" t="s">
        <v>434</v>
      </c>
      <c r="E522" s="158">
        <v>2</v>
      </c>
      <c r="F522" s="141"/>
      <c r="G522" s="152">
        <f t="shared" si="32"/>
        <v>0</v>
      </c>
    </row>
    <row r="523" spans="1:11" s="57" customFormat="1" x14ac:dyDescent="0.25">
      <c r="A523" s="163">
        <v>445</v>
      </c>
      <c r="B523" s="163" t="s">
        <v>2596</v>
      </c>
      <c r="C523" s="136" t="s">
        <v>1504</v>
      </c>
      <c r="D523" s="157" t="s">
        <v>29</v>
      </c>
      <c r="E523" s="158">
        <v>2</v>
      </c>
      <c r="F523" s="141"/>
      <c r="G523" s="152">
        <f t="shared" si="32"/>
        <v>0</v>
      </c>
      <c r="K523" s="173"/>
    </row>
    <row r="524" spans="1:11" s="57" customFormat="1" ht="31.5" x14ac:dyDescent="0.25">
      <c r="A524" s="163">
        <v>446</v>
      </c>
      <c r="B524" s="163" t="s">
        <v>2596</v>
      </c>
      <c r="C524" s="136" t="s">
        <v>1397</v>
      </c>
      <c r="D524" s="157" t="s">
        <v>29</v>
      </c>
      <c r="E524" s="158">
        <v>1</v>
      </c>
      <c r="F524" s="141"/>
      <c r="G524" s="152">
        <f t="shared" si="32"/>
        <v>0</v>
      </c>
      <c r="K524" s="173"/>
    </row>
    <row r="525" spans="1:11" s="57" customFormat="1" x14ac:dyDescent="0.25">
      <c r="A525" s="163">
        <v>447</v>
      </c>
      <c r="B525" s="163" t="s">
        <v>2596</v>
      </c>
      <c r="C525" s="136" t="s">
        <v>1398</v>
      </c>
      <c r="D525" s="157" t="s">
        <v>29</v>
      </c>
      <c r="E525" s="158">
        <v>1</v>
      </c>
      <c r="F525" s="141"/>
      <c r="G525" s="152">
        <f t="shared" si="32"/>
        <v>0</v>
      </c>
      <c r="K525" s="173"/>
    </row>
    <row r="526" spans="1:11" s="57" customFormat="1" x14ac:dyDescent="0.25">
      <c r="A526" s="163">
        <v>448</v>
      </c>
      <c r="B526" s="163" t="s">
        <v>2596</v>
      </c>
      <c r="C526" s="136" t="s">
        <v>1399</v>
      </c>
      <c r="D526" s="157" t="s">
        <v>29</v>
      </c>
      <c r="E526" s="158">
        <v>1</v>
      </c>
      <c r="F526" s="141"/>
      <c r="G526" s="152">
        <f t="shared" si="32"/>
        <v>0</v>
      </c>
      <c r="K526" s="173"/>
    </row>
    <row r="527" spans="1:11" s="57" customFormat="1" ht="31.5" x14ac:dyDescent="0.25">
      <c r="A527" s="163">
        <v>449</v>
      </c>
      <c r="B527" s="163" t="s">
        <v>2596</v>
      </c>
      <c r="C527" s="136" t="s">
        <v>2693</v>
      </c>
      <c r="D527" s="157" t="s">
        <v>39</v>
      </c>
      <c r="E527" s="158">
        <v>13.4</v>
      </c>
      <c r="F527" s="141"/>
      <c r="G527" s="152">
        <f t="shared" si="32"/>
        <v>0</v>
      </c>
      <c r="K527" s="173"/>
    </row>
    <row r="528" spans="1:11" x14ac:dyDescent="0.25">
      <c r="A528" s="137"/>
      <c r="B528" s="137"/>
      <c r="C528" s="138" t="s">
        <v>1549</v>
      </c>
      <c r="D528" s="153" t="s">
        <v>397</v>
      </c>
      <c r="E528" s="139" t="s">
        <v>397</v>
      </c>
      <c r="F528" s="140" t="s">
        <v>397</v>
      </c>
      <c r="G528" s="154">
        <f>SUM(G521:G527)</f>
        <v>0</v>
      </c>
    </row>
    <row r="529" spans="1:9" ht="31.5" x14ac:dyDescent="0.25">
      <c r="A529" s="144"/>
      <c r="B529" s="144"/>
      <c r="C529" s="172" t="s">
        <v>1550</v>
      </c>
      <c r="D529" s="146" t="s">
        <v>397</v>
      </c>
      <c r="E529" s="159" t="s">
        <v>397</v>
      </c>
      <c r="F529" s="146" t="s">
        <v>397</v>
      </c>
      <c r="G529" s="165">
        <f>G528+G519+G510+G501+G492</f>
        <v>0</v>
      </c>
      <c r="H529" s="147"/>
      <c r="I529" s="148"/>
    </row>
    <row r="530" spans="1:9" ht="31.5" x14ac:dyDescent="0.25">
      <c r="A530" s="144"/>
      <c r="B530" s="144"/>
      <c r="C530" s="172" t="s">
        <v>3426</v>
      </c>
      <c r="D530" s="146"/>
      <c r="E530" s="159"/>
      <c r="F530" s="146"/>
      <c r="G530" s="165">
        <f>G529+G482+G467+G461+G447+G374+G371+G351+G321+G309</f>
        <v>0</v>
      </c>
      <c r="H530" s="147"/>
      <c r="I530" s="148"/>
    </row>
    <row r="531" spans="1:9" x14ac:dyDescent="0.25">
      <c r="A531" s="419" t="s">
        <v>1551</v>
      </c>
      <c r="B531" s="420"/>
      <c r="C531" s="420"/>
      <c r="D531" s="420"/>
      <c r="E531" s="420"/>
      <c r="F531" s="421"/>
      <c r="G531" s="156">
        <f>G298</f>
        <v>0</v>
      </c>
    </row>
    <row r="533" spans="1:9" x14ac:dyDescent="0.25">
      <c r="A533" s="419" t="s">
        <v>1552</v>
      </c>
      <c r="B533" s="420"/>
      <c r="C533" s="420"/>
      <c r="D533" s="420"/>
      <c r="E533" s="420"/>
      <c r="F533" s="421"/>
      <c r="G533" s="156">
        <f>G530</f>
        <v>0</v>
      </c>
    </row>
  </sheetData>
  <mergeCells count="8">
    <mergeCell ref="A533:F533"/>
    <mergeCell ref="G2:G4"/>
    <mergeCell ref="B3:B4"/>
    <mergeCell ref="A531:F531"/>
    <mergeCell ref="A2:A4"/>
    <mergeCell ref="D2:D4"/>
    <mergeCell ref="E2:E4"/>
    <mergeCell ref="F2:F4"/>
  </mergeCells>
  <phoneticPr fontId="22" type="noConversion"/>
  <pageMargins left="0.7" right="0.7" top="0.75" bottom="0.75" header="0.3" footer="0.3"/>
  <pageSetup paperSize="9" orientation="portrait" r:id="rId1"/>
  <ignoredErrors>
    <ignoredError sqref="G236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4B090-5A2C-4056-897F-B75BFD18DFA2}">
  <dimension ref="A1:K205"/>
  <sheetViews>
    <sheetView zoomScaleNormal="100" workbookViewId="0">
      <selection activeCell="C100" sqref="C100"/>
    </sheetView>
  </sheetViews>
  <sheetFormatPr defaultColWidth="9.140625" defaultRowHeight="15.75" x14ac:dyDescent="0.25"/>
  <cols>
    <col min="1" max="1" width="10" style="176" customWidth="1"/>
    <col min="2" max="2" width="13.85546875" style="39" bestFit="1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1" spans="1:11" x14ac:dyDescent="0.25">
      <c r="G1" s="124"/>
    </row>
    <row r="2" spans="1:11" ht="26.25" customHeight="1" x14ac:dyDescent="0.25">
      <c r="A2" s="425" t="s">
        <v>0</v>
      </c>
      <c r="B2" s="126" t="s">
        <v>1</v>
      </c>
      <c r="C2" s="127" t="s">
        <v>1620</v>
      </c>
      <c r="D2" s="423" t="s">
        <v>2</v>
      </c>
      <c r="E2" s="424" t="s">
        <v>3</v>
      </c>
      <c r="F2" s="426" t="s">
        <v>4</v>
      </c>
      <c r="G2" s="416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16"/>
    </row>
    <row r="4" spans="1:11" x14ac:dyDescent="0.25">
      <c r="A4" s="425"/>
      <c r="B4" s="418"/>
      <c r="C4" s="130" t="s">
        <v>8</v>
      </c>
      <c r="D4" s="423"/>
      <c r="E4" s="424"/>
      <c r="F4" s="426"/>
      <c r="G4" s="416"/>
      <c r="K4" s="173"/>
    </row>
    <row r="5" spans="1:11" x14ac:dyDescent="0.25">
      <c r="A5" s="162">
        <v>1</v>
      </c>
      <c r="B5" s="128">
        <v>2</v>
      </c>
      <c r="C5" s="174">
        <v>3</v>
      </c>
      <c r="D5" s="128">
        <v>4</v>
      </c>
      <c r="E5" s="162">
        <v>5</v>
      </c>
      <c r="F5" s="190">
        <v>6</v>
      </c>
      <c r="G5" s="128">
        <v>7</v>
      </c>
    </row>
    <row r="6" spans="1:11" x14ac:dyDescent="0.25">
      <c r="A6" s="339" t="s">
        <v>404</v>
      </c>
      <c r="B6" s="358"/>
      <c r="C6" s="359" t="s">
        <v>1553</v>
      </c>
      <c r="D6" s="360" t="s">
        <v>397</v>
      </c>
      <c r="E6" s="361" t="s">
        <v>397</v>
      </c>
      <c r="F6" s="362" t="s">
        <v>397</v>
      </c>
      <c r="G6" s="360" t="s">
        <v>397</v>
      </c>
    </row>
    <row r="7" spans="1:11" s="57" customFormat="1" x14ac:dyDescent="0.25">
      <c r="A7" s="178" t="s">
        <v>12</v>
      </c>
      <c r="B7" s="169"/>
      <c r="C7" s="170" t="s">
        <v>1015</v>
      </c>
      <c r="D7" s="171" t="s">
        <v>397</v>
      </c>
      <c r="E7" s="161" t="s">
        <v>397</v>
      </c>
      <c r="F7" s="187" t="s">
        <v>397</v>
      </c>
      <c r="G7" s="134" t="s">
        <v>397</v>
      </c>
      <c r="K7" s="3"/>
    </row>
    <row r="8" spans="1:11" s="57" customFormat="1" ht="47.25" x14ac:dyDescent="0.25">
      <c r="A8" s="179">
        <v>1</v>
      </c>
      <c r="B8" s="53" t="s">
        <v>2591</v>
      </c>
      <c r="C8" s="100" t="s">
        <v>2841</v>
      </c>
      <c r="D8" s="152" t="s">
        <v>41</v>
      </c>
      <c r="E8" s="168">
        <v>1648.92</v>
      </c>
      <c r="F8" s="134"/>
      <c r="G8" s="152">
        <f t="shared" ref="G8:G17" si="0">ROUND(E8*F8,2)</f>
        <v>0</v>
      </c>
      <c r="K8" s="173"/>
    </row>
    <row r="9" spans="1:11" s="57" customFormat="1" ht="63" x14ac:dyDescent="0.25">
      <c r="A9" s="179">
        <v>2</v>
      </c>
      <c r="B9" s="53" t="s">
        <v>2591</v>
      </c>
      <c r="C9" s="100" t="s">
        <v>2737</v>
      </c>
      <c r="D9" s="152" t="s">
        <v>41</v>
      </c>
      <c r="E9" s="168">
        <v>399.29</v>
      </c>
      <c r="F9" s="134"/>
      <c r="G9" s="152">
        <f t="shared" si="0"/>
        <v>0</v>
      </c>
      <c r="K9" s="266"/>
    </row>
    <row r="10" spans="1:11" s="57" customFormat="1" x14ac:dyDescent="0.25">
      <c r="A10" s="179">
        <v>3</v>
      </c>
      <c r="B10" s="53" t="s">
        <v>2591</v>
      </c>
      <c r="C10" s="100" t="s">
        <v>1227</v>
      </c>
      <c r="D10" s="152" t="s">
        <v>41</v>
      </c>
      <c r="E10" s="168">
        <v>67.47</v>
      </c>
      <c r="F10" s="134"/>
      <c r="G10" s="152">
        <f t="shared" si="0"/>
        <v>0</v>
      </c>
      <c r="K10" s="173"/>
    </row>
    <row r="11" spans="1:11" s="57" customFormat="1" x14ac:dyDescent="0.25">
      <c r="A11" s="179">
        <v>4</v>
      </c>
      <c r="B11" s="53" t="s">
        <v>2591</v>
      </c>
      <c r="C11" s="100" t="s">
        <v>1018</v>
      </c>
      <c r="D11" s="152" t="s">
        <v>41</v>
      </c>
      <c r="E11" s="168">
        <v>368.73</v>
      </c>
      <c r="F11" s="134"/>
      <c r="G11" s="152">
        <f t="shared" si="0"/>
        <v>0</v>
      </c>
      <c r="K11" s="3"/>
    </row>
    <row r="12" spans="1:11" s="57" customFormat="1" ht="47.25" x14ac:dyDescent="0.25">
      <c r="A12" s="179">
        <v>5</v>
      </c>
      <c r="B12" s="53" t="s">
        <v>2591</v>
      </c>
      <c r="C12" s="100" t="s">
        <v>1019</v>
      </c>
      <c r="D12" s="152" t="s">
        <v>41</v>
      </c>
      <c r="E12" s="168">
        <v>1448.34</v>
      </c>
      <c r="F12" s="134"/>
      <c r="G12" s="152">
        <f t="shared" si="0"/>
        <v>0</v>
      </c>
      <c r="K12" s="3"/>
    </row>
    <row r="13" spans="1:11" s="57" customFormat="1" x14ac:dyDescent="0.25">
      <c r="A13" s="179">
        <v>6</v>
      </c>
      <c r="B13" s="53" t="s">
        <v>2591</v>
      </c>
      <c r="C13" s="100" t="s">
        <v>1020</v>
      </c>
      <c r="D13" s="152" t="s">
        <v>41</v>
      </c>
      <c r="E13" s="168">
        <v>1884.54</v>
      </c>
      <c r="F13" s="134"/>
      <c r="G13" s="152">
        <f t="shared" si="0"/>
        <v>0</v>
      </c>
      <c r="K13" s="3"/>
    </row>
    <row r="14" spans="1:11" s="57" customFormat="1" ht="31.5" x14ac:dyDescent="0.25">
      <c r="A14" s="179">
        <v>7</v>
      </c>
      <c r="B14" s="53" t="s">
        <v>2591</v>
      </c>
      <c r="C14" s="100" t="s">
        <v>1228</v>
      </c>
      <c r="D14" s="152" t="s">
        <v>232</v>
      </c>
      <c r="E14" s="168">
        <v>110.37</v>
      </c>
      <c r="F14" s="134"/>
      <c r="G14" s="152">
        <f t="shared" si="0"/>
        <v>0</v>
      </c>
      <c r="K14" s="3"/>
    </row>
    <row r="15" spans="1:11" s="57" customFormat="1" ht="31.5" x14ac:dyDescent="0.25">
      <c r="A15" s="179">
        <v>8</v>
      </c>
      <c r="B15" s="53" t="s">
        <v>2591</v>
      </c>
      <c r="C15" s="100" t="s">
        <v>1229</v>
      </c>
      <c r="D15" s="152" t="s">
        <v>232</v>
      </c>
      <c r="E15" s="168">
        <v>46.85</v>
      </c>
      <c r="F15" s="134"/>
      <c r="G15" s="152">
        <f t="shared" si="0"/>
        <v>0</v>
      </c>
      <c r="K15" s="3"/>
    </row>
    <row r="16" spans="1:11" s="57" customFormat="1" ht="31.5" x14ac:dyDescent="0.25">
      <c r="A16" s="179">
        <v>9</v>
      </c>
      <c r="B16" s="53" t="s">
        <v>2591</v>
      </c>
      <c r="C16" s="100" t="s">
        <v>1554</v>
      </c>
      <c r="D16" s="152" t="s">
        <v>232</v>
      </c>
      <c r="E16" s="168">
        <v>2786.43</v>
      </c>
      <c r="F16" s="134"/>
      <c r="G16" s="152">
        <f t="shared" si="0"/>
        <v>0</v>
      </c>
      <c r="K16" s="3"/>
    </row>
    <row r="17" spans="1:11" s="57" customFormat="1" ht="31.5" x14ac:dyDescent="0.25">
      <c r="A17" s="179">
        <v>10</v>
      </c>
      <c r="B17" s="53" t="s">
        <v>2591</v>
      </c>
      <c r="C17" s="100" t="s">
        <v>1555</v>
      </c>
      <c r="D17" s="152" t="s">
        <v>232</v>
      </c>
      <c r="E17" s="168">
        <v>1887.99</v>
      </c>
      <c r="F17" s="134"/>
      <c r="G17" s="152">
        <f t="shared" si="0"/>
        <v>0</v>
      </c>
      <c r="K17" s="3"/>
    </row>
    <row r="18" spans="1:11" x14ac:dyDescent="0.25">
      <c r="A18" s="346"/>
      <c r="B18" s="353"/>
      <c r="C18" s="354" t="s">
        <v>1520</v>
      </c>
      <c r="D18" s="349" t="s">
        <v>397</v>
      </c>
      <c r="E18" s="355" t="s">
        <v>397</v>
      </c>
      <c r="F18" s="356" t="s">
        <v>397</v>
      </c>
      <c r="G18" s="357">
        <f>SUM(G8:G17)</f>
        <v>0</v>
      </c>
      <c r="H18" s="147"/>
      <c r="I18" s="148"/>
    </row>
    <row r="19" spans="1:11" s="57" customFormat="1" x14ac:dyDescent="0.25">
      <c r="A19" s="178" t="s">
        <v>15</v>
      </c>
      <c r="B19" s="169"/>
      <c r="C19" s="170" t="s">
        <v>1236</v>
      </c>
      <c r="D19" s="171" t="s">
        <v>397</v>
      </c>
      <c r="E19" s="161" t="s">
        <v>397</v>
      </c>
      <c r="F19" s="187" t="s">
        <v>397</v>
      </c>
      <c r="G19" s="134" t="s">
        <v>397</v>
      </c>
      <c r="K19" s="3"/>
    </row>
    <row r="20" spans="1:11" s="57" customFormat="1" x14ac:dyDescent="0.25">
      <c r="A20" s="179">
        <v>11</v>
      </c>
      <c r="B20" s="53" t="s">
        <v>2591</v>
      </c>
      <c r="C20" s="100" t="s">
        <v>1021</v>
      </c>
      <c r="D20" s="152" t="s">
        <v>41</v>
      </c>
      <c r="E20" s="168">
        <v>56.86</v>
      </c>
      <c r="F20" s="134"/>
      <c r="G20" s="152">
        <f t="shared" ref="G20:G29" si="1">ROUND(E20*F20,2)</f>
        <v>0</v>
      </c>
      <c r="K20" s="173"/>
    </row>
    <row r="21" spans="1:11" s="57" customFormat="1" x14ac:dyDescent="0.25">
      <c r="A21" s="179">
        <v>12</v>
      </c>
      <c r="B21" s="53" t="s">
        <v>2591</v>
      </c>
      <c r="C21" s="100" t="s">
        <v>1022</v>
      </c>
      <c r="D21" s="152" t="s">
        <v>39</v>
      </c>
      <c r="E21" s="168">
        <v>794</v>
      </c>
      <c r="F21" s="134"/>
      <c r="G21" s="152">
        <f t="shared" si="1"/>
        <v>0</v>
      </c>
      <c r="K21" s="173"/>
    </row>
    <row r="22" spans="1:11" s="57" customFormat="1" x14ac:dyDescent="0.25">
      <c r="A22" s="179">
        <v>13</v>
      </c>
      <c r="B22" s="53" t="s">
        <v>2591</v>
      </c>
      <c r="C22" s="100" t="s">
        <v>1556</v>
      </c>
      <c r="D22" s="152" t="s">
        <v>1231</v>
      </c>
      <c r="E22" s="168">
        <v>2200</v>
      </c>
      <c r="F22" s="134"/>
      <c r="G22" s="152">
        <f t="shared" si="1"/>
        <v>0</v>
      </c>
      <c r="K22" s="173"/>
    </row>
    <row r="23" spans="1:11" s="57" customFormat="1" x14ac:dyDescent="0.25">
      <c r="A23" s="179">
        <v>14</v>
      </c>
      <c r="B23" s="53" t="s">
        <v>2591</v>
      </c>
      <c r="C23" s="100" t="s">
        <v>1232</v>
      </c>
      <c r="D23" s="152" t="s">
        <v>434</v>
      </c>
      <c r="E23" s="168">
        <v>16</v>
      </c>
      <c r="F23" s="134"/>
      <c r="G23" s="152">
        <f t="shared" si="1"/>
        <v>0</v>
      </c>
      <c r="K23" s="173"/>
    </row>
    <row r="24" spans="1:11" s="57" customFormat="1" x14ac:dyDescent="0.25">
      <c r="A24" s="179">
        <v>15</v>
      </c>
      <c r="B24" s="53" t="s">
        <v>2591</v>
      </c>
      <c r="C24" s="100" t="s">
        <v>1233</v>
      </c>
      <c r="D24" s="152" t="s">
        <v>39</v>
      </c>
      <c r="E24" s="168">
        <v>54.2</v>
      </c>
      <c r="F24" s="134"/>
      <c r="G24" s="152">
        <f t="shared" si="1"/>
        <v>0</v>
      </c>
      <c r="K24" s="173"/>
    </row>
    <row r="25" spans="1:11" s="57" customFormat="1" x14ac:dyDescent="0.25">
      <c r="A25" s="179">
        <v>16</v>
      </c>
      <c r="B25" s="53" t="s">
        <v>2591</v>
      </c>
      <c r="C25" s="100" t="s">
        <v>1234</v>
      </c>
      <c r="D25" s="152" t="s">
        <v>39</v>
      </c>
      <c r="E25" s="168">
        <v>126.5</v>
      </c>
      <c r="F25" s="134"/>
      <c r="G25" s="152">
        <f t="shared" si="1"/>
        <v>0</v>
      </c>
      <c r="K25" s="173"/>
    </row>
    <row r="26" spans="1:11" s="57" customFormat="1" ht="31.5" x14ac:dyDescent="0.25">
      <c r="A26" s="179">
        <v>17</v>
      </c>
      <c r="B26" s="53" t="s">
        <v>2591</v>
      </c>
      <c r="C26" s="100" t="s">
        <v>1235</v>
      </c>
      <c r="D26" s="152" t="s">
        <v>755</v>
      </c>
      <c r="E26" s="168">
        <v>17</v>
      </c>
      <c r="F26" s="134"/>
      <c r="G26" s="152">
        <f t="shared" si="1"/>
        <v>0</v>
      </c>
      <c r="K26" s="173"/>
    </row>
    <row r="27" spans="1:11" s="57" customFormat="1" ht="47.25" x14ac:dyDescent="0.25">
      <c r="A27" s="179">
        <v>18</v>
      </c>
      <c r="B27" s="53" t="s">
        <v>2591</v>
      </c>
      <c r="C27" s="100" t="s">
        <v>2695</v>
      </c>
      <c r="D27" s="152" t="s">
        <v>29</v>
      </c>
      <c r="E27" s="168">
        <v>17</v>
      </c>
      <c r="F27" s="134"/>
      <c r="G27" s="152">
        <f t="shared" si="1"/>
        <v>0</v>
      </c>
      <c r="K27" s="173"/>
    </row>
    <row r="28" spans="1:11" s="57" customFormat="1" ht="31.5" x14ac:dyDescent="0.25">
      <c r="A28" s="179">
        <v>19</v>
      </c>
      <c r="B28" s="53" t="s">
        <v>2591</v>
      </c>
      <c r="C28" s="100" t="s">
        <v>2726</v>
      </c>
      <c r="D28" s="152" t="s">
        <v>29</v>
      </c>
      <c r="E28" s="168">
        <v>16</v>
      </c>
      <c r="F28" s="134"/>
      <c r="G28" s="152">
        <f t="shared" si="1"/>
        <v>0</v>
      </c>
      <c r="K28" s="173"/>
    </row>
    <row r="29" spans="1:11" s="57" customFormat="1" ht="31.5" x14ac:dyDescent="0.25">
      <c r="A29" s="179">
        <v>20</v>
      </c>
      <c r="B29" s="53" t="s">
        <v>2591</v>
      </c>
      <c r="C29" s="100" t="s">
        <v>2697</v>
      </c>
      <c r="D29" s="152" t="s">
        <v>39</v>
      </c>
      <c r="E29" s="168">
        <v>257.56</v>
      </c>
      <c r="F29" s="134"/>
      <c r="G29" s="152">
        <f t="shared" si="1"/>
        <v>0</v>
      </c>
      <c r="K29" s="173"/>
    </row>
    <row r="30" spans="1:11" x14ac:dyDescent="0.25">
      <c r="A30" s="346"/>
      <c r="B30" s="353"/>
      <c r="C30" s="354" t="s">
        <v>1528</v>
      </c>
      <c r="D30" s="349" t="s">
        <v>397</v>
      </c>
      <c r="E30" s="355" t="s">
        <v>397</v>
      </c>
      <c r="F30" s="356" t="s">
        <v>397</v>
      </c>
      <c r="G30" s="357">
        <f>SUM(G20:G29)</f>
        <v>0</v>
      </c>
      <c r="H30" s="147"/>
      <c r="I30" s="148"/>
    </row>
    <row r="31" spans="1:11" s="57" customFormat="1" x14ac:dyDescent="0.25">
      <c r="A31" s="178" t="s">
        <v>16</v>
      </c>
      <c r="B31" s="169"/>
      <c r="C31" s="170" t="s">
        <v>1023</v>
      </c>
      <c r="D31" s="171" t="s">
        <v>397</v>
      </c>
      <c r="E31" s="161" t="s">
        <v>397</v>
      </c>
      <c r="F31" s="187" t="s">
        <v>397</v>
      </c>
      <c r="G31" s="134" t="s">
        <v>397</v>
      </c>
      <c r="K31" s="3"/>
    </row>
    <row r="32" spans="1:11" s="57" customFormat="1" x14ac:dyDescent="0.25">
      <c r="A32" s="179">
        <v>21</v>
      </c>
      <c r="B32" s="53" t="s">
        <v>2597</v>
      </c>
      <c r="C32" s="100" t="s">
        <v>2738</v>
      </c>
      <c r="D32" s="152" t="s">
        <v>39</v>
      </c>
      <c r="E32" s="168">
        <v>79.400000000000006</v>
      </c>
      <c r="F32" s="134"/>
      <c r="G32" s="152">
        <f t="shared" ref="G32:G49" si="2">ROUND(E32*F32,2)</f>
        <v>0</v>
      </c>
      <c r="K32" s="173"/>
    </row>
    <row r="33" spans="1:11" s="57" customFormat="1" x14ac:dyDescent="0.25">
      <c r="A33" s="179">
        <v>22</v>
      </c>
      <c r="B33" s="53" t="s">
        <v>2597</v>
      </c>
      <c r="C33" s="100" t="s">
        <v>2739</v>
      </c>
      <c r="D33" s="152" t="s">
        <v>39</v>
      </c>
      <c r="E33" s="168">
        <v>21.65</v>
      </c>
      <c r="F33" s="134"/>
      <c r="G33" s="152">
        <f t="shared" si="2"/>
        <v>0</v>
      </c>
      <c r="K33" s="173"/>
    </row>
    <row r="34" spans="1:11" s="57" customFormat="1" x14ac:dyDescent="0.25">
      <c r="A34" s="179">
        <v>23</v>
      </c>
      <c r="B34" s="53" t="s">
        <v>2597</v>
      </c>
      <c r="C34" s="100" t="s">
        <v>2740</v>
      </c>
      <c r="D34" s="152" t="s">
        <v>39</v>
      </c>
      <c r="E34" s="168">
        <v>10.199999999999999</v>
      </c>
      <c r="F34" s="134"/>
      <c r="G34" s="152">
        <f t="shared" si="2"/>
        <v>0</v>
      </c>
      <c r="K34" s="173"/>
    </row>
    <row r="35" spans="1:11" s="57" customFormat="1" x14ac:dyDescent="0.25">
      <c r="A35" s="179">
        <v>24</v>
      </c>
      <c r="B35" s="53" t="s">
        <v>2597</v>
      </c>
      <c r="C35" s="100" t="s">
        <v>2741</v>
      </c>
      <c r="D35" s="152" t="s">
        <v>39</v>
      </c>
      <c r="E35" s="168">
        <v>45.35</v>
      </c>
      <c r="F35" s="134"/>
      <c r="G35" s="152">
        <f t="shared" si="2"/>
        <v>0</v>
      </c>
      <c r="K35" s="173"/>
    </row>
    <row r="36" spans="1:11" s="57" customFormat="1" x14ac:dyDescent="0.25">
      <c r="A36" s="179">
        <v>25</v>
      </c>
      <c r="B36" s="53" t="s">
        <v>2597</v>
      </c>
      <c r="C36" s="100" t="s">
        <v>2742</v>
      </c>
      <c r="D36" s="152" t="s">
        <v>39</v>
      </c>
      <c r="E36" s="318">
        <v>199</v>
      </c>
      <c r="F36" s="134"/>
      <c r="G36" s="152">
        <f t="shared" si="2"/>
        <v>0</v>
      </c>
      <c r="K36" s="173"/>
    </row>
    <row r="37" spans="1:11" s="57" customFormat="1" x14ac:dyDescent="0.25">
      <c r="A37" s="179">
        <v>26</v>
      </c>
      <c r="B37" s="53" t="s">
        <v>2597</v>
      </c>
      <c r="C37" s="100" t="s">
        <v>2743</v>
      </c>
      <c r="D37" s="152" t="s">
        <v>39</v>
      </c>
      <c r="E37" s="168">
        <v>189.85</v>
      </c>
      <c r="F37" s="134"/>
      <c r="G37" s="152">
        <f t="shared" si="2"/>
        <v>0</v>
      </c>
      <c r="K37" s="173"/>
    </row>
    <row r="38" spans="1:11" s="57" customFormat="1" x14ac:dyDescent="0.25">
      <c r="A38" s="179">
        <v>27</v>
      </c>
      <c r="B38" s="53" t="s">
        <v>2597</v>
      </c>
      <c r="C38" s="100" t="s">
        <v>1557</v>
      </c>
      <c r="D38" s="152" t="s">
        <v>434</v>
      </c>
      <c r="E38" s="168">
        <v>8</v>
      </c>
      <c r="F38" s="134"/>
      <c r="G38" s="152">
        <f t="shared" si="2"/>
        <v>0</v>
      </c>
      <c r="K38" s="173"/>
    </row>
    <row r="39" spans="1:11" s="57" customFormat="1" x14ac:dyDescent="0.25">
      <c r="A39" s="179">
        <v>28</v>
      </c>
      <c r="B39" s="53" t="s">
        <v>2597</v>
      </c>
      <c r="C39" s="100" t="s">
        <v>1557</v>
      </c>
      <c r="D39" s="152" t="s">
        <v>434</v>
      </c>
      <c r="E39" s="168">
        <v>8</v>
      </c>
      <c r="F39" s="134"/>
      <c r="G39" s="152">
        <f t="shared" si="2"/>
        <v>0</v>
      </c>
      <c r="K39" s="173"/>
    </row>
    <row r="40" spans="1:11" s="57" customFormat="1" x14ac:dyDescent="0.25">
      <c r="A40" s="179">
        <v>29</v>
      </c>
      <c r="B40" s="53" t="s">
        <v>2597</v>
      </c>
      <c r="C40" s="100" t="s">
        <v>1558</v>
      </c>
      <c r="D40" s="152" t="s">
        <v>29</v>
      </c>
      <c r="E40" s="168">
        <v>7</v>
      </c>
      <c r="F40" s="134"/>
      <c r="G40" s="152">
        <f t="shared" si="2"/>
        <v>0</v>
      </c>
      <c r="K40" s="173"/>
    </row>
    <row r="41" spans="1:11" s="57" customFormat="1" x14ac:dyDescent="0.25">
      <c r="A41" s="179">
        <v>30</v>
      </c>
      <c r="B41" s="53" t="s">
        <v>2597</v>
      </c>
      <c r="C41" s="100" t="s">
        <v>1559</v>
      </c>
      <c r="D41" s="152" t="s">
        <v>434</v>
      </c>
      <c r="E41" s="168">
        <v>8</v>
      </c>
      <c r="F41" s="134"/>
      <c r="G41" s="152">
        <f t="shared" si="2"/>
        <v>0</v>
      </c>
      <c r="K41" s="173"/>
    </row>
    <row r="42" spans="1:11" s="57" customFormat="1" x14ac:dyDescent="0.25">
      <c r="A42" s="179">
        <v>31</v>
      </c>
      <c r="B42" s="53" t="s">
        <v>2597</v>
      </c>
      <c r="C42" s="100" t="s">
        <v>1232</v>
      </c>
      <c r="D42" s="152" t="s">
        <v>434</v>
      </c>
      <c r="E42" s="168">
        <v>2</v>
      </c>
      <c r="F42" s="134"/>
      <c r="G42" s="152">
        <f t="shared" si="2"/>
        <v>0</v>
      </c>
      <c r="K42" s="173"/>
    </row>
    <row r="43" spans="1:11" s="57" customFormat="1" x14ac:dyDescent="0.25">
      <c r="A43" s="179">
        <v>32</v>
      </c>
      <c r="B43" s="53" t="s">
        <v>2597</v>
      </c>
      <c r="C43" s="100" t="s">
        <v>1560</v>
      </c>
      <c r="D43" s="152" t="s">
        <v>434</v>
      </c>
      <c r="E43" s="168">
        <v>1</v>
      </c>
      <c r="F43" s="134"/>
      <c r="G43" s="152">
        <f t="shared" si="2"/>
        <v>0</v>
      </c>
      <c r="K43" s="173"/>
    </row>
    <row r="44" spans="1:11" s="57" customFormat="1" x14ac:dyDescent="0.25">
      <c r="A44" s="179">
        <v>33</v>
      </c>
      <c r="B44" s="53" t="s">
        <v>2597</v>
      </c>
      <c r="C44" s="100" t="s">
        <v>2744</v>
      </c>
      <c r="D44" s="152" t="s">
        <v>755</v>
      </c>
      <c r="E44" s="168">
        <v>1</v>
      </c>
      <c r="F44" s="134"/>
      <c r="G44" s="152">
        <f t="shared" si="2"/>
        <v>0</v>
      </c>
      <c r="K44" s="173"/>
    </row>
    <row r="45" spans="1:11" s="57" customFormat="1" x14ac:dyDescent="0.25">
      <c r="A45" s="179">
        <v>34</v>
      </c>
      <c r="B45" s="53" t="s">
        <v>2597</v>
      </c>
      <c r="C45" s="100" t="s">
        <v>2745</v>
      </c>
      <c r="D45" s="152" t="s">
        <v>755</v>
      </c>
      <c r="E45" s="318">
        <v>1</v>
      </c>
      <c r="F45" s="134"/>
      <c r="G45" s="152">
        <f t="shared" si="2"/>
        <v>0</v>
      </c>
      <c r="K45" s="173"/>
    </row>
    <row r="46" spans="1:11" s="57" customFormat="1" x14ac:dyDescent="0.25">
      <c r="A46" s="179">
        <v>35</v>
      </c>
      <c r="B46" s="53" t="s">
        <v>2597</v>
      </c>
      <c r="C46" s="100" t="s">
        <v>2746</v>
      </c>
      <c r="D46" s="152" t="s">
        <v>755</v>
      </c>
      <c r="E46" s="168">
        <v>4</v>
      </c>
      <c r="F46" s="134"/>
      <c r="G46" s="152">
        <f t="shared" si="2"/>
        <v>0</v>
      </c>
      <c r="K46" s="173"/>
    </row>
    <row r="47" spans="1:11" s="57" customFormat="1" ht="31.5" x14ac:dyDescent="0.25">
      <c r="A47" s="179">
        <v>36</v>
      </c>
      <c r="B47" s="53" t="s">
        <v>2597</v>
      </c>
      <c r="C47" s="100" t="s">
        <v>1436</v>
      </c>
      <c r="D47" s="152" t="s">
        <v>409</v>
      </c>
      <c r="E47" s="168">
        <v>0.47</v>
      </c>
      <c r="F47" s="134"/>
      <c r="G47" s="152">
        <f t="shared" si="2"/>
        <v>0</v>
      </c>
      <c r="K47" s="173"/>
    </row>
    <row r="48" spans="1:11" s="57" customFormat="1" ht="47.25" x14ac:dyDescent="0.25">
      <c r="A48" s="179">
        <v>37</v>
      </c>
      <c r="B48" s="53" t="s">
        <v>2597</v>
      </c>
      <c r="C48" s="100" t="s">
        <v>1561</v>
      </c>
      <c r="D48" s="152" t="s">
        <v>41</v>
      </c>
      <c r="E48" s="168">
        <v>5.27</v>
      </c>
      <c r="F48" s="134"/>
      <c r="G48" s="152">
        <f t="shared" si="2"/>
        <v>0</v>
      </c>
      <c r="K48" s="173"/>
    </row>
    <row r="49" spans="1:11" s="57" customFormat="1" x14ac:dyDescent="0.25">
      <c r="A49" s="179">
        <v>38</v>
      </c>
      <c r="B49" s="53" t="s">
        <v>2597</v>
      </c>
      <c r="C49" s="100" t="s">
        <v>1562</v>
      </c>
      <c r="D49" s="152" t="s">
        <v>39</v>
      </c>
      <c r="E49" s="168">
        <v>347</v>
      </c>
      <c r="F49" s="134"/>
      <c r="G49" s="152">
        <f t="shared" si="2"/>
        <v>0</v>
      </c>
      <c r="K49" s="173"/>
    </row>
    <row r="50" spans="1:11" x14ac:dyDescent="0.25">
      <c r="A50" s="346"/>
      <c r="B50" s="353"/>
      <c r="C50" s="354" t="s">
        <v>1606</v>
      </c>
      <c r="D50" s="349" t="s">
        <v>397</v>
      </c>
      <c r="E50" s="355" t="s">
        <v>397</v>
      </c>
      <c r="F50" s="356" t="s">
        <v>397</v>
      </c>
      <c r="G50" s="357">
        <f>SUM(G32:G49)</f>
        <v>0</v>
      </c>
      <c r="H50" s="147"/>
      <c r="I50" s="148"/>
    </row>
    <row r="51" spans="1:11" s="57" customFormat="1" x14ac:dyDescent="0.25">
      <c r="A51" s="178" t="s">
        <v>552</v>
      </c>
      <c r="B51" s="169"/>
      <c r="C51" s="170" t="s">
        <v>1445</v>
      </c>
      <c r="D51" s="171" t="s">
        <v>397</v>
      </c>
      <c r="E51" s="161" t="s">
        <v>397</v>
      </c>
      <c r="F51" s="187" t="s">
        <v>397</v>
      </c>
      <c r="G51" s="134" t="s">
        <v>397</v>
      </c>
      <c r="K51" s="3"/>
    </row>
    <row r="52" spans="1:11" s="57" customFormat="1" ht="47.25" x14ac:dyDescent="0.25">
      <c r="A52" s="179">
        <v>39</v>
      </c>
      <c r="B52" s="53" t="s">
        <v>2597</v>
      </c>
      <c r="C52" s="100" t="s">
        <v>1563</v>
      </c>
      <c r="D52" s="152" t="s">
        <v>39</v>
      </c>
      <c r="E52" s="168">
        <v>18.3</v>
      </c>
      <c r="F52" s="134"/>
      <c r="G52" s="152">
        <f t="shared" ref="G52:G64" si="3">ROUND(E52*F52,2)</f>
        <v>0</v>
      </c>
      <c r="K52" s="3"/>
    </row>
    <row r="53" spans="1:11" x14ac:dyDescent="0.25">
      <c r="A53" s="346"/>
      <c r="B53" s="353"/>
      <c r="C53" s="354" t="s">
        <v>1607</v>
      </c>
      <c r="D53" s="349" t="s">
        <v>397</v>
      </c>
      <c r="E53" s="355" t="s">
        <v>397</v>
      </c>
      <c r="F53" s="356" t="s">
        <v>397</v>
      </c>
      <c r="G53" s="357">
        <f>SUM(G52)</f>
        <v>0</v>
      </c>
      <c r="H53" s="147"/>
      <c r="I53" s="148"/>
    </row>
    <row r="54" spans="1:11" s="57" customFormat="1" x14ac:dyDescent="0.25">
      <c r="A54" s="178" t="s">
        <v>553</v>
      </c>
      <c r="B54" s="169"/>
      <c r="C54" s="170" t="s">
        <v>1564</v>
      </c>
      <c r="D54" s="171" t="s">
        <v>397</v>
      </c>
      <c r="E54" s="161" t="s">
        <v>397</v>
      </c>
      <c r="F54" s="187" t="s">
        <v>397</v>
      </c>
      <c r="G54" s="134" t="s">
        <v>397</v>
      </c>
      <c r="K54" s="3"/>
    </row>
    <row r="55" spans="1:11" s="57" customFormat="1" ht="31.5" x14ac:dyDescent="0.25">
      <c r="A55" s="179">
        <v>40</v>
      </c>
      <c r="B55" s="53" t="s">
        <v>2597</v>
      </c>
      <c r="C55" s="100" t="s">
        <v>1565</v>
      </c>
      <c r="D55" s="152" t="s">
        <v>39</v>
      </c>
      <c r="E55" s="168">
        <v>262.3</v>
      </c>
      <c r="F55" s="134"/>
      <c r="G55" s="152">
        <f t="shared" si="3"/>
        <v>0</v>
      </c>
      <c r="K55" s="3"/>
    </row>
    <row r="56" spans="1:11" s="57" customFormat="1" x14ac:dyDescent="0.25">
      <c r="A56" s="179">
        <v>41</v>
      </c>
      <c r="B56" s="53" t="s">
        <v>2597</v>
      </c>
      <c r="C56" s="100" t="s">
        <v>1566</v>
      </c>
      <c r="D56" s="152" t="s">
        <v>39</v>
      </c>
      <c r="E56" s="168">
        <v>524.6</v>
      </c>
      <c r="F56" s="134"/>
      <c r="G56" s="152">
        <f t="shared" si="3"/>
        <v>0</v>
      </c>
      <c r="K56" s="173"/>
    </row>
    <row r="57" spans="1:11" s="57" customFormat="1" ht="31.5" x14ac:dyDescent="0.25">
      <c r="A57" s="179">
        <v>42</v>
      </c>
      <c r="B57" s="53" t="s">
        <v>2597</v>
      </c>
      <c r="C57" s="100" t="s">
        <v>1567</v>
      </c>
      <c r="D57" s="152" t="s">
        <v>39</v>
      </c>
      <c r="E57" s="168">
        <v>47.4</v>
      </c>
      <c r="F57" s="134"/>
      <c r="G57" s="152">
        <f t="shared" si="3"/>
        <v>0</v>
      </c>
      <c r="K57" s="3"/>
    </row>
    <row r="58" spans="1:11" s="57" customFormat="1" ht="31.5" x14ac:dyDescent="0.25">
      <c r="A58" s="179">
        <v>43</v>
      </c>
      <c r="B58" s="53" t="s">
        <v>2597</v>
      </c>
      <c r="C58" s="100" t="s">
        <v>1568</v>
      </c>
      <c r="D58" s="152" t="s">
        <v>39</v>
      </c>
      <c r="E58" s="168">
        <v>110.3</v>
      </c>
      <c r="F58" s="134"/>
      <c r="G58" s="152">
        <f t="shared" si="3"/>
        <v>0</v>
      </c>
      <c r="K58" s="3"/>
    </row>
    <row r="59" spans="1:11" s="57" customFormat="1" ht="31.5" x14ac:dyDescent="0.25">
      <c r="A59" s="179">
        <v>44</v>
      </c>
      <c r="B59" s="53" t="s">
        <v>2597</v>
      </c>
      <c r="C59" s="100" t="s">
        <v>1569</v>
      </c>
      <c r="D59" s="152" t="s">
        <v>39</v>
      </c>
      <c r="E59" s="168">
        <v>41.3</v>
      </c>
      <c r="F59" s="134"/>
      <c r="G59" s="152">
        <f t="shared" si="3"/>
        <v>0</v>
      </c>
      <c r="K59" s="3"/>
    </row>
    <row r="60" spans="1:11" s="57" customFormat="1" ht="31.5" x14ac:dyDescent="0.25">
      <c r="A60" s="179">
        <v>45</v>
      </c>
      <c r="B60" s="53" t="s">
        <v>2597</v>
      </c>
      <c r="C60" s="100" t="s">
        <v>1570</v>
      </c>
      <c r="D60" s="152" t="s">
        <v>39</v>
      </c>
      <c r="E60" s="168">
        <v>29.05</v>
      </c>
      <c r="F60" s="134"/>
      <c r="G60" s="152">
        <f t="shared" si="3"/>
        <v>0</v>
      </c>
      <c r="K60" s="3"/>
    </row>
    <row r="61" spans="1:11" s="57" customFormat="1" ht="31.5" x14ac:dyDescent="0.25">
      <c r="A61" s="179">
        <v>46</v>
      </c>
      <c r="B61" s="53" t="s">
        <v>2597</v>
      </c>
      <c r="C61" s="100" t="s">
        <v>1571</v>
      </c>
      <c r="D61" s="152" t="s">
        <v>39</v>
      </c>
      <c r="E61" s="168">
        <v>34.25</v>
      </c>
      <c r="F61" s="134"/>
      <c r="G61" s="152">
        <f t="shared" si="3"/>
        <v>0</v>
      </c>
      <c r="K61" s="3"/>
    </row>
    <row r="62" spans="1:11" s="57" customFormat="1" x14ac:dyDescent="0.25">
      <c r="A62" s="179">
        <v>47</v>
      </c>
      <c r="B62" s="53" t="s">
        <v>2597</v>
      </c>
      <c r="C62" s="100" t="s">
        <v>1572</v>
      </c>
      <c r="D62" s="152" t="s">
        <v>250</v>
      </c>
      <c r="E62" s="168">
        <v>4</v>
      </c>
      <c r="F62" s="134"/>
      <c r="G62" s="152">
        <f t="shared" si="3"/>
        <v>0</v>
      </c>
      <c r="K62" s="173"/>
    </row>
    <row r="63" spans="1:11" s="57" customFormat="1" x14ac:dyDescent="0.25">
      <c r="A63" s="179">
        <v>48</v>
      </c>
      <c r="B63" s="53" t="s">
        <v>2597</v>
      </c>
      <c r="C63" s="100" t="s">
        <v>1573</v>
      </c>
      <c r="D63" s="152" t="s">
        <v>434</v>
      </c>
      <c r="E63" s="168">
        <v>10</v>
      </c>
      <c r="F63" s="134"/>
      <c r="G63" s="152">
        <f t="shared" si="3"/>
        <v>0</v>
      </c>
      <c r="K63" s="173"/>
    </row>
    <row r="64" spans="1:11" s="57" customFormat="1" ht="63" x14ac:dyDescent="0.25">
      <c r="A64" s="179">
        <v>49</v>
      </c>
      <c r="B64" s="53" t="s">
        <v>2597</v>
      </c>
      <c r="C64" s="100" t="s">
        <v>1574</v>
      </c>
      <c r="D64" s="152" t="s">
        <v>250</v>
      </c>
      <c r="E64" s="168">
        <v>10</v>
      </c>
      <c r="F64" s="134"/>
      <c r="G64" s="152">
        <f t="shared" si="3"/>
        <v>0</v>
      </c>
      <c r="K64" s="3"/>
    </row>
    <row r="65" spans="1:11" x14ac:dyDescent="0.25">
      <c r="A65" s="346"/>
      <c r="B65" s="353"/>
      <c r="C65" s="354" t="s">
        <v>1608</v>
      </c>
      <c r="D65" s="349" t="s">
        <v>397</v>
      </c>
      <c r="E65" s="355" t="s">
        <v>397</v>
      </c>
      <c r="F65" s="356" t="s">
        <v>397</v>
      </c>
      <c r="G65" s="357">
        <f>SUM(G55:G64)</f>
        <v>0</v>
      </c>
      <c r="H65" s="147"/>
      <c r="I65" s="148"/>
    </row>
    <row r="66" spans="1:11" s="57" customFormat="1" x14ac:dyDescent="0.25">
      <c r="A66" s="178" t="s">
        <v>556</v>
      </c>
      <c r="B66" s="169"/>
      <c r="C66" s="170" t="s">
        <v>1386</v>
      </c>
      <c r="D66" s="171" t="s">
        <v>397</v>
      </c>
      <c r="E66" s="161" t="s">
        <v>397</v>
      </c>
      <c r="F66" s="187" t="s">
        <v>397</v>
      </c>
      <c r="G66" s="134" t="s">
        <v>397</v>
      </c>
      <c r="K66" s="3"/>
    </row>
    <row r="67" spans="1:11" s="57" customFormat="1" x14ac:dyDescent="0.25">
      <c r="A67" s="179">
        <v>50</v>
      </c>
      <c r="B67" s="53" t="s">
        <v>2594</v>
      </c>
      <c r="C67" s="100" t="s">
        <v>1213</v>
      </c>
      <c r="D67" s="152" t="s">
        <v>29</v>
      </c>
      <c r="E67" s="168">
        <v>17</v>
      </c>
      <c r="F67" s="134"/>
      <c r="G67" s="152">
        <f t="shared" ref="G67:G70" si="4">ROUND(E67*F67,2)</f>
        <v>0</v>
      </c>
      <c r="K67" s="3"/>
    </row>
    <row r="68" spans="1:11" s="57" customFormat="1" x14ac:dyDescent="0.25">
      <c r="A68" s="179">
        <v>51</v>
      </c>
      <c r="B68" s="53" t="s">
        <v>2594</v>
      </c>
      <c r="C68" s="100" t="s">
        <v>1214</v>
      </c>
      <c r="D68" s="152" t="s">
        <v>29</v>
      </c>
      <c r="E68" s="168">
        <v>17</v>
      </c>
      <c r="F68" s="134"/>
      <c r="G68" s="152">
        <f t="shared" si="4"/>
        <v>0</v>
      </c>
      <c r="K68" s="3"/>
    </row>
    <row r="69" spans="1:11" s="57" customFormat="1" x14ac:dyDescent="0.25">
      <c r="A69" s="179">
        <v>52</v>
      </c>
      <c r="B69" s="53" t="s">
        <v>2594</v>
      </c>
      <c r="C69" s="100" t="s">
        <v>1215</v>
      </c>
      <c r="D69" s="152" t="s">
        <v>29</v>
      </c>
      <c r="E69" s="168">
        <v>77</v>
      </c>
      <c r="F69" s="134"/>
      <c r="G69" s="152">
        <f t="shared" si="4"/>
        <v>0</v>
      </c>
      <c r="K69" s="3"/>
    </row>
    <row r="70" spans="1:11" s="57" customFormat="1" x14ac:dyDescent="0.25">
      <c r="A70" s="179">
        <v>53</v>
      </c>
      <c r="B70" s="53" t="s">
        <v>2594</v>
      </c>
      <c r="C70" s="100" t="s">
        <v>1216</v>
      </c>
      <c r="D70" s="152" t="s">
        <v>29</v>
      </c>
      <c r="E70" s="168">
        <v>77</v>
      </c>
      <c r="F70" s="134"/>
      <c r="G70" s="152">
        <f t="shared" si="4"/>
        <v>0</v>
      </c>
      <c r="K70" s="3"/>
    </row>
    <row r="71" spans="1:11" x14ac:dyDescent="0.25">
      <c r="A71" s="346"/>
      <c r="B71" s="353"/>
      <c r="C71" s="354" t="s">
        <v>1609</v>
      </c>
      <c r="D71" s="349" t="s">
        <v>397</v>
      </c>
      <c r="E71" s="355" t="s">
        <v>397</v>
      </c>
      <c r="F71" s="356" t="s">
        <v>397</v>
      </c>
      <c r="G71" s="357">
        <f>SUM(G67:G70)</f>
        <v>0</v>
      </c>
      <c r="H71" s="147"/>
      <c r="I71" s="148"/>
    </row>
    <row r="72" spans="1:11" s="57" customFormat="1" x14ac:dyDescent="0.25">
      <c r="A72" s="178" t="s">
        <v>678</v>
      </c>
      <c r="B72" s="169"/>
      <c r="C72" s="170" t="s">
        <v>1389</v>
      </c>
      <c r="D72" s="171" t="s">
        <v>397</v>
      </c>
      <c r="E72" s="161" t="s">
        <v>397</v>
      </c>
      <c r="F72" s="187" t="s">
        <v>397</v>
      </c>
      <c r="G72" s="134" t="s">
        <v>397</v>
      </c>
      <c r="K72" s="3"/>
    </row>
    <row r="73" spans="1:11" s="57" customFormat="1" x14ac:dyDescent="0.25">
      <c r="A73" s="178" t="s">
        <v>1509</v>
      </c>
      <c r="B73" s="169"/>
      <c r="C73" s="170" t="s">
        <v>1220</v>
      </c>
      <c r="D73" s="171" t="s">
        <v>397</v>
      </c>
      <c r="E73" s="161" t="s">
        <v>397</v>
      </c>
      <c r="F73" s="187" t="s">
        <v>397</v>
      </c>
      <c r="G73" s="134" t="s">
        <v>397</v>
      </c>
      <c r="K73" s="3"/>
    </row>
    <row r="74" spans="1:11" s="57" customFormat="1" ht="63" x14ac:dyDescent="0.25">
      <c r="A74" s="179">
        <v>54</v>
      </c>
      <c r="B74" s="53" t="s">
        <v>2593</v>
      </c>
      <c r="C74" s="100" t="s">
        <v>2840</v>
      </c>
      <c r="D74" s="152" t="s">
        <v>41</v>
      </c>
      <c r="E74" s="168">
        <v>1204.1300000000001</v>
      </c>
      <c r="F74" s="134"/>
      <c r="G74" s="152">
        <f t="shared" ref="G74:G85" si="5">ROUND(E74*F74,2)</f>
        <v>0</v>
      </c>
      <c r="K74" s="173"/>
    </row>
    <row r="75" spans="1:11" s="57" customFormat="1" ht="78.75" x14ac:dyDescent="0.25">
      <c r="A75" s="179">
        <v>55</v>
      </c>
      <c r="B75" s="53" t="s">
        <v>2593</v>
      </c>
      <c r="C75" s="100" t="s">
        <v>2684</v>
      </c>
      <c r="D75" s="152" t="s">
        <v>41</v>
      </c>
      <c r="E75" s="168">
        <v>301.02999999999997</v>
      </c>
      <c r="F75" s="134"/>
      <c r="G75" s="152">
        <f t="shared" si="5"/>
        <v>0</v>
      </c>
      <c r="K75" s="173"/>
    </row>
    <row r="76" spans="1:11" s="57" customFormat="1" ht="47.25" x14ac:dyDescent="0.25">
      <c r="A76" s="179">
        <v>56</v>
      </c>
      <c r="B76" s="53" t="s">
        <v>2593</v>
      </c>
      <c r="C76" s="100" t="s">
        <v>1019</v>
      </c>
      <c r="D76" s="152" t="s">
        <v>41</v>
      </c>
      <c r="E76" s="168">
        <v>1505.16</v>
      </c>
      <c r="F76" s="134"/>
      <c r="G76" s="152">
        <f t="shared" si="5"/>
        <v>0</v>
      </c>
    </row>
    <row r="77" spans="1:11" s="57" customFormat="1" x14ac:dyDescent="0.25">
      <c r="A77" s="179">
        <v>57</v>
      </c>
      <c r="B77" s="53" t="s">
        <v>2593</v>
      </c>
      <c r="C77" s="100" t="s">
        <v>1020</v>
      </c>
      <c r="D77" s="152" t="s">
        <v>41</v>
      </c>
      <c r="E77" s="168">
        <v>1505.16</v>
      </c>
      <c r="F77" s="134"/>
      <c r="G77" s="152">
        <f t="shared" si="5"/>
        <v>0</v>
      </c>
    </row>
    <row r="78" spans="1:11" x14ac:dyDescent="0.25">
      <c r="A78" s="346"/>
      <c r="B78" s="347"/>
      <c r="C78" s="348" t="s">
        <v>1610</v>
      </c>
      <c r="D78" s="349" t="s">
        <v>397</v>
      </c>
      <c r="E78" s="350" t="s">
        <v>397</v>
      </c>
      <c r="F78" s="351" t="s">
        <v>397</v>
      </c>
      <c r="G78" s="352">
        <f>SUM(G74:G77)</f>
        <v>0</v>
      </c>
    </row>
    <row r="79" spans="1:11" s="57" customFormat="1" x14ac:dyDescent="0.25">
      <c r="A79" s="178" t="s">
        <v>1510</v>
      </c>
      <c r="B79" s="169"/>
      <c r="C79" s="170" t="s">
        <v>1223</v>
      </c>
      <c r="D79" s="171" t="s">
        <v>397</v>
      </c>
      <c r="E79" s="161" t="s">
        <v>397</v>
      </c>
      <c r="F79" s="187" t="s">
        <v>397</v>
      </c>
      <c r="G79" s="134" t="s">
        <v>397</v>
      </c>
      <c r="K79" s="3"/>
    </row>
    <row r="80" spans="1:11" s="57" customFormat="1" ht="31.5" x14ac:dyDescent="0.25">
      <c r="A80" s="179">
        <v>58</v>
      </c>
      <c r="B80" s="53" t="s">
        <v>2594</v>
      </c>
      <c r="C80" s="100" t="s">
        <v>2747</v>
      </c>
      <c r="D80" s="152" t="s">
        <v>39</v>
      </c>
      <c r="E80" s="168">
        <v>47.7</v>
      </c>
      <c r="F80" s="134"/>
      <c r="G80" s="152">
        <f t="shared" si="5"/>
        <v>0</v>
      </c>
      <c r="K80" s="173"/>
    </row>
    <row r="81" spans="1:11" s="57" customFormat="1" ht="31.5" x14ac:dyDescent="0.25">
      <c r="A81" s="179">
        <v>59</v>
      </c>
      <c r="B81" s="53" t="s">
        <v>2594</v>
      </c>
      <c r="C81" s="100" t="s">
        <v>2748</v>
      </c>
      <c r="D81" s="152" t="s">
        <v>39</v>
      </c>
      <c r="E81" s="168">
        <v>12.9</v>
      </c>
      <c r="F81" s="134"/>
      <c r="G81" s="152">
        <f t="shared" si="5"/>
        <v>0</v>
      </c>
      <c r="K81" s="173"/>
    </row>
    <row r="82" spans="1:11" s="57" customFormat="1" ht="31.5" x14ac:dyDescent="0.25">
      <c r="A82" s="179">
        <v>60</v>
      </c>
      <c r="B82" s="53" t="s">
        <v>2594</v>
      </c>
      <c r="C82" s="100" t="s">
        <v>2749</v>
      </c>
      <c r="D82" s="152" t="s">
        <v>39</v>
      </c>
      <c r="E82" s="168">
        <v>138.9</v>
      </c>
      <c r="F82" s="134"/>
      <c r="G82" s="152">
        <f t="shared" si="5"/>
        <v>0</v>
      </c>
      <c r="K82" s="173"/>
    </row>
    <row r="83" spans="1:11" s="57" customFormat="1" ht="31.5" x14ac:dyDescent="0.25">
      <c r="A83" s="179">
        <v>61</v>
      </c>
      <c r="B83" s="53" t="s">
        <v>2594</v>
      </c>
      <c r="C83" s="100" t="s">
        <v>2750</v>
      </c>
      <c r="D83" s="152" t="s">
        <v>39</v>
      </c>
      <c r="E83" s="168">
        <v>0</v>
      </c>
      <c r="F83" s="134"/>
      <c r="G83" s="152">
        <f t="shared" si="5"/>
        <v>0</v>
      </c>
      <c r="K83" s="173"/>
    </row>
    <row r="84" spans="1:11" s="57" customFormat="1" ht="31.5" x14ac:dyDescent="0.25">
      <c r="A84" s="179">
        <v>62</v>
      </c>
      <c r="B84" s="53" t="s">
        <v>2594</v>
      </c>
      <c r="C84" s="100" t="s">
        <v>2751</v>
      </c>
      <c r="D84" s="152" t="s">
        <v>39</v>
      </c>
      <c r="E84" s="168">
        <v>189.6</v>
      </c>
      <c r="F84" s="134"/>
      <c r="G84" s="152">
        <f t="shared" si="5"/>
        <v>0</v>
      </c>
      <c r="K84" s="173"/>
    </row>
    <row r="85" spans="1:11" s="57" customFormat="1" ht="31.5" x14ac:dyDescent="0.25">
      <c r="A85" s="179">
        <v>63</v>
      </c>
      <c r="B85" s="53" t="s">
        <v>2594</v>
      </c>
      <c r="C85" s="100" t="s">
        <v>2736</v>
      </c>
      <c r="D85" s="152" t="s">
        <v>29</v>
      </c>
      <c r="E85" s="168">
        <v>1</v>
      </c>
      <c r="F85" s="134"/>
      <c r="G85" s="152">
        <f t="shared" si="5"/>
        <v>0</v>
      </c>
      <c r="K85" s="3"/>
    </row>
    <row r="86" spans="1:11" x14ac:dyDescent="0.25">
      <c r="A86" s="346"/>
      <c r="B86" s="347"/>
      <c r="C86" s="348" t="s">
        <v>1611</v>
      </c>
      <c r="D86" s="349" t="s">
        <v>397</v>
      </c>
      <c r="E86" s="350" t="s">
        <v>397</v>
      </c>
      <c r="F86" s="351" t="s">
        <v>397</v>
      </c>
      <c r="G86" s="352">
        <f>SUM(G80:G85)</f>
        <v>0</v>
      </c>
    </row>
    <row r="87" spans="1:11" x14ac:dyDescent="0.25">
      <c r="A87" s="339"/>
      <c r="B87" s="340"/>
      <c r="C87" s="341" t="s">
        <v>1612</v>
      </c>
      <c r="D87" s="342" t="s">
        <v>397</v>
      </c>
      <c r="E87" s="343" t="s">
        <v>397</v>
      </c>
      <c r="F87" s="344" t="s">
        <v>397</v>
      </c>
      <c r="G87" s="345">
        <f>G78+G86</f>
        <v>0</v>
      </c>
      <c r="H87" s="147"/>
      <c r="I87" s="148"/>
    </row>
    <row r="88" spans="1:11" s="57" customFormat="1" ht="47.25" x14ac:dyDescent="0.25">
      <c r="A88" s="178" t="s">
        <v>679</v>
      </c>
      <c r="B88" s="169"/>
      <c r="C88" s="170" t="s">
        <v>1575</v>
      </c>
      <c r="D88" s="171" t="s">
        <v>397</v>
      </c>
      <c r="E88" s="161" t="s">
        <v>397</v>
      </c>
      <c r="F88" s="187" t="s">
        <v>397</v>
      </c>
      <c r="G88" s="134" t="s">
        <v>397</v>
      </c>
      <c r="K88" s="3"/>
    </row>
    <row r="89" spans="1:11" s="57" customFormat="1" x14ac:dyDescent="0.25">
      <c r="A89" s="179">
        <v>64</v>
      </c>
      <c r="B89" s="53" t="s">
        <v>2597</v>
      </c>
      <c r="C89" s="100" t="s">
        <v>1576</v>
      </c>
      <c r="D89" s="152" t="s">
        <v>29</v>
      </c>
      <c r="E89" s="168">
        <v>9</v>
      </c>
      <c r="F89" s="134"/>
      <c r="G89" s="152">
        <f t="shared" ref="G89:G97" si="6">ROUND(E89*F89,2)</f>
        <v>0</v>
      </c>
      <c r="K89" s="173"/>
    </row>
    <row r="90" spans="1:11" s="57" customFormat="1" x14ac:dyDescent="0.25">
      <c r="A90" s="179">
        <v>65</v>
      </c>
      <c r="B90" s="53" t="s">
        <v>2597</v>
      </c>
      <c r="C90" s="100" t="s">
        <v>1577</v>
      </c>
      <c r="D90" s="152" t="s">
        <v>39</v>
      </c>
      <c r="E90" s="168">
        <v>16.2</v>
      </c>
      <c r="F90" s="134"/>
      <c r="G90" s="152">
        <f t="shared" si="6"/>
        <v>0</v>
      </c>
      <c r="K90" s="173"/>
    </row>
    <row r="91" spans="1:11" s="57" customFormat="1" x14ac:dyDescent="0.25">
      <c r="A91" s="179">
        <v>66</v>
      </c>
      <c r="B91" s="53" t="s">
        <v>2597</v>
      </c>
      <c r="C91" s="100" t="s">
        <v>1578</v>
      </c>
      <c r="D91" s="152" t="s">
        <v>39</v>
      </c>
      <c r="E91" s="168">
        <v>545.1</v>
      </c>
      <c r="F91" s="134"/>
      <c r="G91" s="152">
        <f t="shared" si="6"/>
        <v>0</v>
      </c>
      <c r="K91" s="173"/>
    </row>
    <row r="92" spans="1:11" s="57" customFormat="1" x14ac:dyDescent="0.25">
      <c r="A92" s="179">
        <v>67</v>
      </c>
      <c r="B92" s="53" t="s">
        <v>2597</v>
      </c>
      <c r="C92" s="100" t="s">
        <v>1579</v>
      </c>
      <c r="D92" s="152" t="s">
        <v>39</v>
      </c>
      <c r="E92" s="168">
        <v>6.2</v>
      </c>
      <c r="F92" s="134"/>
      <c r="G92" s="152">
        <f t="shared" si="6"/>
        <v>0</v>
      </c>
      <c r="K92" s="173"/>
    </row>
    <row r="93" spans="1:11" s="57" customFormat="1" x14ac:dyDescent="0.25">
      <c r="A93" s="179">
        <v>68</v>
      </c>
      <c r="B93" s="53" t="s">
        <v>2597</v>
      </c>
      <c r="C93" s="100" t="s">
        <v>1580</v>
      </c>
      <c r="D93" s="152" t="s">
        <v>434</v>
      </c>
      <c r="E93" s="168">
        <v>16</v>
      </c>
      <c r="F93" s="134"/>
      <c r="G93" s="152">
        <f t="shared" si="6"/>
        <v>0</v>
      </c>
      <c r="K93" s="173"/>
    </row>
    <row r="94" spans="1:11" s="57" customFormat="1" x14ac:dyDescent="0.25">
      <c r="A94" s="179">
        <v>69</v>
      </c>
      <c r="B94" s="53" t="s">
        <v>2597</v>
      </c>
      <c r="C94" s="100" t="s">
        <v>1581</v>
      </c>
      <c r="D94" s="152" t="s">
        <v>434</v>
      </c>
      <c r="E94" s="168">
        <v>1</v>
      </c>
      <c r="F94" s="134"/>
      <c r="G94" s="152">
        <f t="shared" si="6"/>
        <v>0</v>
      </c>
      <c r="K94" s="173"/>
    </row>
    <row r="95" spans="1:11" s="57" customFormat="1" ht="31.5" x14ac:dyDescent="0.25">
      <c r="A95" s="179">
        <v>70</v>
      </c>
      <c r="B95" s="53" t="s">
        <v>2597</v>
      </c>
      <c r="C95" s="100" t="s">
        <v>1582</v>
      </c>
      <c r="D95" s="152" t="s">
        <v>1231</v>
      </c>
      <c r="E95" s="168">
        <v>998</v>
      </c>
      <c r="F95" s="134"/>
      <c r="G95" s="152">
        <f t="shared" si="6"/>
        <v>0</v>
      </c>
      <c r="K95" s="173"/>
    </row>
    <row r="96" spans="1:11" s="57" customFormat="1" ht="31.5" x14ac:dyDescent="0.25">
      <c r="A96" s="179">
        <v>71</v>
      </c>
      <c r="B96" s="53" t="s">
        <v>2597</v>
      </c>
      <c r="C96" s="100" t="s">
        <v>1583</v>
      </c>
      <c r="D96" s="152" t="s">
        <v>1231</v>
      </c>
      <c r="E96" s="168">
        <v>1118</v>
      </c>
      <c r="F96" s="134"/>
      <c r="G96" s="152">
        <f t="shared" si="6"/>
        <v>0</v>
      </c>
      <c r="K96" s="173"/>
    </row>
    <row r="97" spans="1:11" s="57" customFormat="1" x14ac:dyDescent="0.25">
      <c r="A97" s="179">
        <v>72</v>
      </c>
      <c r="B97" s="53" t="s">
        <v>2597</v>
      </c>
      <c r="C97" s="100" t="s">
        <v>1584</v>
      </c>
      <c r="D97" s="152" t="s">
        <v>39</v>
      </c>
      <c r="E97" s="168">
        <v>577.5</v>
      </c>
      <c r="F97" s="134"/>
      <c r="G97" s="152">
        <f t="shared" si="6"/>
        <v>0</v>
      </c>
      <c r="K97" s="173"/>
    </row>
    <row r="98" spans="1:11" ht="47.25" x14ac:dyDescent="0.25">
      <c r="A98" s="346"/>
      <c r="B98" s="353"/>
      <c r="C98" s="354" t="s">
        <v>1613</v>
      </c>
      <c r="D98" s="349" t="s">
        <v>397</v>
      </c>
      <c r="E98" s="355" t="s">
        <v>397</v>
      </c>
      <c r="F98" s="356" t="s">
        <v>397</v>
      </c>
      <c r="G98" s="357">
        <f>SUM(G89:G97)</f>
        <v>0</v>
      </c>
      <c r="H98" s="147"/>
      <c r="I98" s="148"/>
    </row>
    <row r="99" spans="1:11" ht="47.25" x14ac:dyDescent="0.25">
      <c r="A99" s="332"/>
      <c r="B99" s="333"/>
      <c r="C99" s="334" t="s">
        <v>3448</v>
      </c>
      <c r="D99" s="335" t="s">
        <v>397</v>
      </c>
      <c r="E99" s="336" t="s">
        <v>397</v>
      </c>
      <c r="F99" s="337" t="s">
        <v>397</v>
      </c>
      <c r="G99" s="338">
        <f>G98+G87+G71+G65+G53+G50+G30+G18</f>
        <v>0</v>
      </c>
      <c r="H99" s="147"/>
      <c r="I99" s="148"/>
    </row>
    <row r="100" spans="1:11" x14ac:dyDescent="0.25">
      <c r="A100" s="177">
        <v>2</v>
      </c>
      <c r="B100" s="131"/>
      <c r="C100" s="132" t="s">
        <v>1605</v>
      </c>
      <c r="D100" s="133" t="s">
        <v>397</v>
      </c>
      <c r="E100" s="151" t="s">
        <v>397</v>
      </c>
      <c r="F100" s="186" t="s">
        <v>397</v>
      </c>
      <c r="G100" s="133" t="s">
        <v>397</v>
      </c>
    </row>
    <row r="101" spans="1:11" s="57" customFormat="1" x14ac:dyDescent="0.25">
      <c r="A101" s="178" t="s">
        <v>20</v>
      </c>
      <c r="B101" s="169"/>
      <c r="C101" s="170" t="s">
        <v>1015</v>
      </c>
      <c r="D101" s="171" t="s">
        <v>397</v>
      </c>
      <c r="E101" s="161" t="s">
        <v>397</v>
      </c>
      <c r="F101" s="187" t="s">
        <v>397</v>
      </c>
      <c r="G101" s="134" t="s">
        <v>397</v>
      </c>
      <c r="K101" s="3"/>
    </row>
    <row r="102" spans="1:11" s="57" customFormat="1" ht="47.25" x14ac:dyDescent="0.25">
      <c r="A102" s="179">
        <v>73</v>
      </c>
      <c r="B102" s="53" t="s">
        <v>2591</v>
      </c>
      <c r="C102" s="100" t="s">
        <v>2841</v>
      </c>
      <c r="D102" s="152" t="s">
        <v>41</v>
      </c>
      <c r="E102" s="168">
        <v>4578.83</v>
      </c>
      <c r="F102" s="134"/>
      <c r="G102" s="152">
        <f t="shared" ref="G102:G111" si="7">ROUND(E102*F102,2)</f>
        <v>0</v>
      </c>
      <c r="K102" s="173"/>
    </row>
    <row r="103" spans="1:11" s="57" customFormat="1" ht="63" x14ac:dyDescent="0.25">
      <c r="A103" s="179">
        <v>74</v>
      </c>
      <c r="B103" s="53" t="s">
        <v>2591</v>
      </c>
      <c r="C103" s="100" t="s">
        <v>2737</v>
      </c>
      <c r="D103" s="152" t="s">
        <v>41</v>
      </c>
      <c r="E103" s="168">
        <v>1029.71</v>
      </c>
      <c r="F103" s="134"/>
      <c r="G103" s="152">
        <f t="shared" si="7"/>
        <v>0</v>
      </c>
      <c r="K103" s="266"/>
    </row>
    <row r="104" spans="1:11" s="57" customFormat="1" x14ac:dyDescent="0.25">
      <c r="A104" s="179">
        <v>75</v>
      </c>
      <c r="B104" s="53" t="s">
        <v>2591</v>
      </c>
      <c r="C104" s="100" t="s">
        <v>1227</v>
      </c>
      <c r="D104" s="152" t="s">
        <v>41</v>
      </c>
      <c r="E104" s="168">
        <v>189.49</v>
      </c>
      <c r="F104" s="134"/>
      <c r="G104" s="152">
        <f t="shared" si="7"/>
        <v>0</v>
      </c>
      <c r="K104" s="173"/>
    </row>
    <row r="105" spans="1:11" s="57" customFormat="1" x14ac:dyDescent="0.25">
      <c r="A105" s="179">
        <v>76</v>
      </c>
      <c r="B105" s="53" t="s">
        <v>2591</v>
      </c>
      <c r="C105" s="100" t="s">
        <v>1018</v>
      </c>
      <c r="D105" s="152" t="s">
        <v>41</v>
      </c>
      <c r="E105" s="168">
        <v>702.08</v>
      </c>
      <c r="F105" s="134"/>
      <c r="G105" s="152">
        <f t="shared" si="7"/>
        <v>0</v>
      </c>
      <c r="K105" s="3"/>
    </row>
    <row r="106" spans="1:11" s="57" customFormat="1" ht="47.25" x14ac:dyDescent="0.25">
      <c r="A106" s="179">
        <v>77</v>
      </c>
      <c r="B106" s="53" t="s">
        <v>2591</v>
      </c>
      <c r="C106" s="100" t="s">
        <v>1019</v>
      </c>
      <c r="D106" s="152" t="s">
        <v>41</v>
      </c>
      <c r="E106" s="168">
        <v>4792.25</v>
      </c>
      <c r="F106" s="134"/>
      <c r="G106" s="152">
        <f t="shared" si="7"/>
        <v>0</v>
      </c>
      <c r="K106" s="3"/>
    </row>
    <row r="107" spans="1:11" s="57" customFormat="1" x14ac:dyDescent="0.25">
      <c r="A107" s="179">
        <v>78</v>
      </c>
      <c r="B107" s="53" t="s">
        <v>2591</v>
      </c>
      <c r="C107" s="100" t="s">
        <v>1020</v>
      </c>
      <c r="D107" s="152" t="s">
        <v>41</v>
      </c>
      <c r="E107" s="168">
        <v>5682.47</v>
      </c>
      <c r="F107" s="134"/>
      <c r="G107" s="152">
        <f t="shared" si="7"/>
        <v>0</v>
      </c>
      <c r="K107" s="3"/>
    </row>
    <row r="108" spans="1:11" s="57" customFormat="1" ht="31.5" x14ac:dyDescent="0.25">
      <c r="A108" s="179">
        <v>79</v>
      </c>
      <c r="B108" s="53" t="s">
        <v>2591</v>
      </c>
      <c r="C108" s="100" t="s">
        <v>1228</v>
      </c>
      <c r="D108" s="152" t="s">
        <v>232</v>
      </c>
      <c r="E108" s="168">
        <v>2881.08</v>
      </c>
      <c r="F108" s="134"/>
      <c r="G108" s="152">
        <f t="shared" si="7"/>
        <v>0</v>
      </c>
      <c r="K108" s="3"/>
    </row>
    <row r="109" spans="1:11" s="57" customFormat="1" ht="31.5" x14ac:dyDescent="0.25">
      <c r="A109" s="179">
        <v>80</v>
      </c>
      <c r="B109" s="53" t="s">
        <v>2591</v>
      </c>
      <c r="C109" s="100" t="s">
        <v>1229</v>
      </c>
      <c r="D109" s="152" t="s">
        <v>232</v>
      </c>
      <c r="E109" s="168">
        <v>680.36</v>
      </c>
      <c r="F109" s="134"/>
      <c r="G109" s="152">
        <f t="shared" si="7"/>
        <v>0</v>
      </c>
      <c r="K109" s="3"/>
    </row>
    <row r="110" spans="1:11" s="57" customFormat="1" ht="31.5" x14ac:dyDescent="0.25">
      <c r="A110" s="179">
        <v>81</v>
      </c>
      <c r="B110" s="53" t="s">
        <v>2591</v>
      </c>
      <c r="C110" s="100" t="s">
        <v>1585</v>
      </c>
      <c r="D110" s="152" t="s">
        <v>232</v>
      </c>
      <c r="E110" s="168">
        <v>8769.64</v>
      </c>
      <c r="F110" s="134"/>
      <c r="G110" s="152">
        <f t="shared" si="7"/>
        <v>0</v>
      </c>
      <c r="K110" s="3"/>
    </row>
    <row r="111" spans="1:11" s="57" customFormat="1" ht="31.5" x14ac:dyDescent="0.25">
      <c r="A111" s="179">
        <v>82</v>
      </c>
      <c r="B111" s="53" t="s">
        <v>2591</v>
      </c>
      <c r="C111" s="100" t="s">
        <v>1555</v>
      </c>
      <c r="D111" s="152" t="s">
        <v>232</v>
      </c>
      <c r="E111" s="168">
        <v>5092.5200000000004</v>
      </c>
      <c r="F111" s="134"/>
      <c r="G111" s="152">
        <f t="shared" si="7"/>
        <v>0</v>
      </c>
      <c r="K111" s="3"/>
    </row>
    <row r="112" spans="1:11" x14ac:dyDescent="0.25">
      <c r="A112" s="180"/>
      <c r="B112" s="144"/>
      <c r="C112" s="172" t="s">
        <v>1614</v>
      </c>
      <c r="D112" s="146" t="s">
        <v>397</v>
      </c>
      <c r="E112" s="159" t="s">
        <v>397</v>
      </c>
      <c r="F112" s="188" t="s">
        <v>397</v>
      </c>
      <c r="G112" s="165">
        <f>SUM(G102:G111)</f>
        <v>0</v>
      </c>
      <c r="H112" s="147"/>
      <c r="I112" s="148"/>
    </row>
    <row r="113" spans="1:11" s="57" customFormat="1" x14ac:dyDescent="0.25">
      <c r="A113" s="178" t="s">
        <v>25</v>
      </c>
      <c r="B113" s="169"/>
      <c r="C113" s="170" t="s">
        <v>1236</v>
      </c>
      <c r="D113" s="171" t="s">
        <v>397</v>
      </c>
      <c r="E113" s="161" t="s">
        <v>397</v>
      </c>
      <c r="F113" s="187" t="s">
        <v>397</v>
      </c>
      <c r="G113" s="134" t="s">
        <v>397</v>
      </c>
      <c r="K113" s="3"/>
    </row>
    <row r="114" spans="1:11" s="57" customFormat="1" x14ac:dyDescent="0.25">
      <c r="A114" s="179">
        <v>83</v>
      </c>
      <c r="B114" s="53" t="s">
        <v>2591</v>
      </c>
      <c r="C114" s="100" t="s">
        <v>1021</v>
      </c>
      <c r="D114" s="152" t="s">
        <v>41</v>
      </c>
      <c r="E114" s="168">
        <v>274.31</v>
      </c>
      <c r="F114" s="134"/>
      <c r="G114" s="152">
        <f t="shared" ref="G114:G160" si="8">ROUND(E114*F114,2)</f>
        <v>0</v>
      </c>
      <c r="K114" s="173"/>
    </row>
    <row r="115" spans="1:11" s="57" customFormat="1" x14ac:dyDescent="0.25">
      <c r="A115" s="179">
        <v>84</v>
      </c>
      <c r="B115" s="53" t="s">
        <v>2591</v>
      </c>
      <c r="C115" s="100" t="s">
        <v>1022</v>
      </c>
      <c r="D115" s="152" t="s">
        <v>39</v>
      </c>
      <c r="E115" s="168">
        <v>3285.1</v>
      </c>
      <c r="F115" s="134"/>
      <c r="G115" s="152">
        <f t="shared" si="8"/>
        <v>0</v>
      </c>
      <c r="K115" s="173"/>
    </row>
    <row r="116" spans="1:11" s="57" customFormat="1" x14ac:dyDescent="0.25">
      <c r="A116" s="179">
        <v>85</v>
      </c>
      <c r="B116" s="53" t="s">
        <v>2591</v>
      </c>
      <c r="C116" s="100" t="s">
        <v>1586</v>
      </c>
      <c r="D116" s="152" t="s">
        <v>1231</v>
      </c>
      <c r="E116" s="168">
        <v>4400</v>
      </c>
      <c r="F116" s="134"/>
      <c r="G116" s="152">
        <f t="shared" si="8"/>
        <v>0</v>
      </c>
      <c r="K116" s="173"/>
    </row>
    <row r="117" spans="1:11" s="57" customFormat="1" x14ac:dyDescent="0.25">
      <c r="A117" s="179">
        <v>86</v>
      </c>
      <c r="B117" s="53" t="s">
        <v>2591</v>
      </c>
      <c r="C117" s="100" t="s">
        <v>1232</v>
      </c>
      <c r="D117" s="152" t="s">
        <v>434</v>
      </c>
      <c r="E117" s="168">
        <v>25</v>
      </c>
      <c r="F117" s="134"/>
      <c r="G117" s="152">
        <f t="shared" si="8"/>
        <v>0</v>
      </c>
      <c r="K117" s="173"/>
    </row>
    <row r="118" spans="1:11" s="57" customFormat="1" x14ac:dyDescent="0.25">
      <c r="A118" s="179">
        <v>87</v>
      </c>
      <c r="B118" s="53" t="s">
        <v>2591</v>
      </c>
      <c r="C118" s="100" t="s">
        <v>1233</v>
      </c>
      <c r="D118" s="152" t="s">
        <v>39</v>
      </c>
      <c r="E118" s="168">
        <v>66.900000000000006</v>
      </c>
      <c r="F118" s="134"/>
      <c r="G118" s="152">
        <f t="shared" si="8"/>
        <v>0</v>
      </c>
      <c r="K118" s="173"/>
    </row>
    <row r="119" spans="1:11" s="57" customFormat="1" x14ac:dyDescent="0.25">
      <c r="A119" s="179">
        <v>88</v>
      </c>
      <c r="B119" s="53" t="s">
        <v>2591</v>
      </c>
      <c r="C119" s="100" t="s">
        <v>1234</v>
      </c>
      <c r="D119" s="152" t="s">
        <v>39</v>
      </c>
      <c r="E119" s="168">
        <v>251</v>
      </c>
      <c r="F119" s="134"/>
      <c r="G119" s="152">
        <f t="shared" si="8"/>
        <v>0</v>
      </c>
      <c r="K119" s="173"/>
    </row>
    <row r="120" spans="1:11" s="57" customFormat="1" ht="31.5" x14ac:dyDescent="0.25">
      <c r="A120" s="179">
        <v>89</v>
      </c>
      <c r="B120" s="53" t="s">
        <v>2591</v>
      </c>
      <c r="C120" s="100" t="s">
        <v>1235</v>
      </c>
      <c r="D120" s="152" t="s">
        <v>755</v>
      </c>
      <c r="E120" s="168">
        <v>20</v>
      </c>
      <c r="F120" s="134"/>
      <c r="G120" s="152">
        <f t="shared" si="8"/>
        <v>0</v>
      </c>
      <c r="K120" s="173"/>
    </row>
    <row r="121" spans="1:11" s="57" customFormat="1" ht="47.25" x14ac:dyDescent="0.25">
      <c r="A121" s="179">
        <v>90</v>
      </c>
      <c r="B121" s="53" t="s">
        <v>2591</v>
      </c>
      <c r="C121" s="100" t="s">
        <v>2695</v>
      </c>
      <c r="D121" s="152" t="s">
        <v>29</v>
      </c>
      <c r="E121" s="168">
        <v>20</v>
      </c>
      <c r="F121" s="134"/>
      <c r="G121" s="152">
        <f t="shared" si="8"/>
        <v>0</v>
      </c>
      <c r="K121" s="173"/>
    </row>
    <row r="122" spans="1:11" s="57" customFormat="1" ht="31.5" x14ac:dyDescent="0.25">
      <c r="A122" s="179">
        <v>91</v>
      </c>
      <c r="B122" s="53" t="s">
        <v>2591</v>
      </c>
      <c r="C122" s="100" t="s">
        <v>2726</v>
      </c>
      <c r="D122" s="152" t="s">
        <v>29</v>
      </c>
      <c r="E122" s="168">
        <v>25</v>
      </c>
      <c r="F122" s="134"/>
      <c r="G122" s="152">
        <f t="shared" si="8"/>
        <v>0</v>
      </c>
      <c r="K122" s="173"/>
    </row>
    <row r="123" spans="1:11" s="57" customFormat="1" ht="31.5" x14ac:dyDescent="0.25">
      <c r="A123" s="179">
        <v>92</v>
      </c>
      <c r="B123" s="53" t="s">
        <v>2591</v>
      </c>
      <c r="C123" s="100" t="s">
        <v>2697</v>
      </c>
      <c r="D123" s="152" t="s">
        <v>39</v>
      </c>
      <c r="E123" s="168">
        <v>616.71</v>
      </c>
      <c r="F123" s="134"/>
      <c r="G123" s="152">
        <f t="shared" si="8"/>
        <v>0</v>
      </c>
      <c r="K123" s="173"/>
    </row>
    <row r="124" spans="1:11" x14ac:dyDescent="0.25">
      <c r="A124" s="180"/>
      <c r="B124" s="144"/>
      <c r="C124" s="172" t="s">
        <v>1615</v>
      </c>
      <c r="D124" s="146" t="s">
        <v>397</v>
      </c>
      <c r="E124" s="159" t="s">
        <v>397</v>
      </c>
      <c r="F124" s="188" t="s">
        <v>397</v>
      </c>
      <c r="G124" s="165">
        <f>SUM(G114:G123)</f>
        <v>0</v>
      </c>
      <c r="H124" s="147"/>
      <c r="I124" s="148"/>
    </row>
    <row r="125" spans="1:11" s="57" customFormat="1" x14ac:dyDescent="0.25">
      <c r="A125" s="178" t="s">
        <v>30</v>
      </c>
      <c r="B125" s="169"/>
      <c r="C125" s="170" t="s">
        <v>1023</v>
      </c>
      <c r="D125" s="171" t="s">
        <v>397</v>
      </c>
      <c r="E125" s="161" t="s">
        <v>397</v>
      </c>
      <c r="F125" s="187" t="s">
        <v>397</v>
      </c>
      <c r="G125" s="134" t="s">
        <v>397</v>
      </c>
      <c r="K125" s="3"/>
    </row>
    <row r="126" spans="1:11" s="57" customFormat="1" x14ac:dyDescent="0.25">
      <c r="A126" s="179">
        <v>93</v>
      </c>
      <c r="B126" s="53" t="s">
        <v>2597</v>
      </c>
      <c r="C126" s="100" t="s">
        <v>2738</v>
      </c>
      <c r="D126" s="152" t="s">
        <v>39</v>
      </c>
      <c r="E126" s="168">
        <v>298.5</v>
      </c>
      <c r="F126" s="134"/>
      <c r="G126" s="152">
        <f t="shared" si="8"/>
        <v>0</v>
      </c>
      <c r="K126" s="173"/>
    </row>
    <row r="127" spans="1:11" s="57" customFormat="1" x14ac:dyDescent="0.25">
      <c r="A127" s="179">
        <v>94</v>
      </c>
      <c r="B127" s="53" t="s">
        <v>2597</v>
      </c>
      <c r="C127" s="100" t="s">
        <v>2739</v>
      </c>
      <c r="D127" s="152" t="s">
        <v>39</v>
      </c>
      <c r="E127" s="168">
        <v>211.8</v>
      </c>
      <c r="F127" s="134"/>
      <c r="G127" s="152">
        <f t="shared" si="8"/>
        <v>0</v>
      </c>
      <c r="K127" s="173"/>
    </row>
    <row r="128" spans="1:11" s="57" customFormat="1" ht="31.5" x14ac:dyDescent="0.25">
      <c r="A128" s="179">
        <v>95</v>
      </c>
      <c r="B128" s="53" t="s">
        <v>2597</v>
      </c>
      <c r="C128" s="100" t="s">
        <v>2752</v>
      </c>
      <c r="D128" s="152" t="s">
        <v>39</v>
      </c>
      <c r="E128" s="168">
        <v>516.6</v>
      </c>
      <c r="F128" s="134"/>
      <c r="G128" s="152">
        <f t="shared" si="8"/>
        <v>0</v>
      </c>
      <c r="K128" s="173"/>
    </row>
    <row r="129" spans="1:11" s="57" customFormat="1" x14ac:dyDescent="0.25">
      <c r="A129" s="179">
        <v>96</v>
      </c>
      <c r="B129" s="53" t="s">
        <v>2597</v>
      </c>
      <c r="C129" s="100" t="s">
        <v>2741</v>
      </c>
      <c r="D129" s="152" t="s">
        <v>39</v>
      </c>
      <c r="E129" s="168">
        <v>78.099999999999994</v>
      </c>
      <c r="F129" s="134"/>
      <c r="G129" s="152">
        <f t="shared" si="8"/>
        <v>0</v>
      </c>
      <c r="K129" s="173"/>
    </row>
    <row r="130" spans="1:11" s="57" customFormat="1" x14ac:dyDescent="0.25">
      <c r="A130" s="179">
        <v>97</v>
      </c>
      <c r="B130" s="53" t="s">
        <v>2597</v>
      </c>
      <c r="C130" s="100" t="s">
        <v>2753</v>
      </c>
      <c r="D130" s="152" t="s">
        <v>39</v>
      </c>
      <c r="E130" s="168">
        <v>214.5</v>
      </c>
      <c r="F130" s="134"/>
      <c r="G130" s="152">
        <f t="shared" si="8"/>
        <v>0</v>
      </c>
      <c r="K130" s="173"/>
    </row>
    <row r="131" spans="1:11" s="57" customFormat="1" x14ac:dyDescent="0.25">
      <c r="A131" s="179">
        <v>98</v>
      </c>
      <c r="B131" s="53" t="s">
        <v>2597</v>
      </c>
      <c r="C131" s="100" t="s">
        <v>2742</v>
      </c>
      <c r="D131" s="152" t="s">
        <v>39</v>
      </c>
      <c r="E131" s="168">
        <v>194.95</v>
      </c>
      <c r="F131" s="134"/>
      <c r="G131" s="152">
        <f t="shared" si="8"/>
        <v>0</v>
      </c>
      <c r="K131" s="173"/>
    </row>
    <row r="132" spans="1:11" s="57" customFormat="1" x14ac:dyDescent="0.25">
      <c r="A132" s="179">
        <v>99</v>
      </c>
      <c r="B132" s="53" t="s">
        <v>2597</v>
      </c>
      <c r="C132" s="100" t="s">
        <v>2754</v>
      </c>
      <c r="D132" s="152" t="s">
        <v>39</v>
      </c>
      <c r="E132" s="168">
        <v>63.1</v>
      </c>
      <c r="F132" s="134"/>
      <c r="G132" s="152">
        <f t="shared" si="8"/>
        <v>0</v>
      </c>
      <c r="K132" s="173"/>
    </row>
    <row r="133" spans="1:11" s="57" customFormat="1" x14ac:dyDescent="0.25">
      <c r="A133" s="179">
        <v>100</v>
      </c>
      <c r="B133" s="53" t="s">
        <v>2597</v>
      </c>
      <c r="C133" s="100" t="s">
        <v>1587</v>
      </c>
      <c r="D133" s="152" t="s">
        <v>434</v>
      </c>
      <c r="E133" s="168">
        <v>23</v>
      </c>
      <c r="F133" s="134"/>
      <c r="G133" s="152">
        <f t="shared" si="8"/>
        <v>0</v>
      </c>
      <c r="K133" s="173"/>
    </row>
    <row r="134" spans="1:11" s="57" customFormat="1" x14ac:dyDescent="0.25">
      <c r="A134" s="179">
        <v>101</v>
      </c>
      <c r="B134" s="53" t="s">
        <v>2597</v>
      </c>
      <c r="C134" s="100" t="s">
        <v>1588</v>
      </c>
      <c r="D134" s="152" t="s">
        <v>434</v>
      </c>
      <c r="E134" s="168">
        <v>4</v>
      </c>
      <c r="F134" s="134"/>
      <c r="G134" s="152">
        <f t="shared" si="8"/>
        <v>0</v>
      </c>
      <c r="K134" s="173"/>
    </row>
    <row r="135" spans="1:11" s="57" customFormat="1" ht="31.5" x14ac:dyDescent="0.25">
      <c r="A135" s="179">
        <v>102</v>
      </c>
      <c r="B135" s="53" t="s">
        <v>2597</v>
      </c>
      <c r="C135" s="100" t="s">
        <v>1589</v>
      </c>
      <c r="D135" s="152" t="s">
        <v>434</v>
      </c>
      <c r="E135" s="168">
        <v>6</v>
      </c>
      <c r="F135" s="134"/>
      <c r="G135" s="152">
        <f t="shared" si="8"/>
        <v>0</v>
      </c>
      <c r="K135" s="173"/>
    </row>
    <row r="136" spans="1:11" s="57" customFormat="1" ht="31.5" x14ac:dyDescent="0.25">
      <c r="A136" s="179">
        <v>103</v>
      </c>
      <c r="B136" s="53" t="s">
        <v>2597</v>
      </c>
      <c r="C136" s="100" t="s">
        <v>1590</v>
      </c>
      <c r="D136" s="152" t="s">
        <v>434</v>
      </c>
      <c r="E136" s="168">
        <v>9</v>
      </c>
      <c r="F136" s="134"/>
      <c r="G136" s="152">
        <f t="shared" si="8"/>
        <v>0</v>
      </c>
      <c r="K136" s="173"/>
    </row>
    <row r="137" spans="1:11" s="57" customFormat="1" x14ac:dyDescent="0.25">
      <c r="A137" s="179">
        <v>104</v>
      </c>
      <c r="B137" s="53" t="s">
        <v>2597</v>
      </c>
      <c r="C137" s="100" t="s">
        <v>1558</v>
      </c>
      <c r="D137" s="152" t="s">
        <v>29</v>
      </c>
      <c r="E137" s="168">
        <v>30</v>
      </c>
      <c r="F137" s="134"/>
      <c r="G137" s="152">
        <f t="shared" si="8"/>
        <v>0</v>
      </c>
      <c r="K137" s="173"/>
    </row>
    <row r="138" spans="1:11" s="57" customFormat="1" x14ac:dyDescent="0.25">
      <c r="A138" s="179">
        <v>105</v>
      </c>
      <c r="B138" s="53" t="s">
        <v>2597</v>
      </c>
      <c r="C138" s="100" t="s">
        <v>1559</v>
      </c>
      <c r="D138" s="152" t="s">
        <v>434</v>
      </c>
      <c r="E138" s="168">
        <v>14</v>
      </c>
      <c r="F138" s="134"/>
      <c r="G138" s="152">
        <f t="shared" si="8"/>
        <v>0</v>
      </c>
      <c r="K138" s="173"/>
    </row>
    <row r="139" spans="1:11" s="57" customFormat="1" x14ac:dyDescent="0.25">
      <c r="A139" s="179">
        <v>106</v>
      </c>
      <c r="B139" s="53" t="s">
        <v>2597</v>
      </c>
      <c r="C139" s="100" t="s">
        <v>1232</v>
      </c>
      <c r="D139" s="152" t="s">
        <v>434</v>
      </c>
      <c r="E139" s="168">
        <v>6</v>
      </c>
      <c r="F139" s="134"/>
      <c r="G139" s="152">
        <f t="shared" si="8"/>
        <v>0</v>
      </c>
      <c r="K139" s="173"/>
    </row>
    <row r="140" spans="1:11" s="57" customFormat="1" x14ac:dyDescent="0.25">
      <c r="A140" s="179">
        <v>107</v>
      </c>
      <c r="B140" s="53" t="s">
        <v>2597</v>
      </c>
      <c r="C140" s="100" t="s">
        <v>1560</v>
      </c>
      <c r="D140" s="152" t="s">
        <v>434</v>
      </c>
      <c r="E140" s="168">
        <v>31</v>
      </c>
      <c r="F140" s="134"/>
      <c r="G140" s="152">
        <f t="shared" si="8"/>
        <v>0</v>
      </c>
      <c r="K140" s="173"/>
    </row>
    <row r="141" spans="1:11" s="57" customFormat="1" x14ac:dyDescent="0.25">
      <c r="A141" s="179">
        <v>108</v>
      </c>
      <c r="B141" s="53" t="s">
        <v>2597</v>
      </c>
      <c r="C141" s="100" t="s">
        <v>2755</v>
      </c>
      <c r="D141" s="152" t="s">
        <v>755</v>
      </c>
      <c r="E141" s="168">
        <v>12</v>
      </c>
      <c r="F141" s="134"/>
      <c r="G141" s="152">
        <f t="shared" si="8"/>
        <v>0</v>
      </c>
      <c r="K141" s="173"/>
    </row>
    <row r="142" spans="1:11" s="57" customFormat="1" x14ac:dyDescent="0.25">
      <c r="A142" s="179">
        <v>109</v>
      </c>
      <c r="B142" s="53" t="s">
        <v>2597</v>
      </c>
      <c r="C142" s="100" t="s">
        <v>2756</v>
      </c>
      <c r="D142" s="152" t="s">
        <v>755</v>
      </c>
      <c r="E142" s="168">
        <v>8</v>
      </c>
      <c r="F142" s="134"/>
      <c r="G142" s="152">
        <f t="shared" si="8"/>
        <v>0</v>
      </c>
      <c r="K142" s="173"/>
    </row>
    <row r="143" spans="1:11" s="57" customFormat="1" ht="31.5" x14ac:dyDescent="0.25">
      <c r="A143" s="179">
        <v>110</v>
      </c>
      <c r="B143" s="53" t="s">
        <v>2597</v>
      </c>
      <c r="C143" s="100" t="s">
        <v>2757</v>
      </c>
      <c r="D143" s="152" t="s">
        <v>755</v>
      </c>
      <c r="E143" s="168">
        <v>1</v>
      </c>
      <c r="F143" s="134"/>
      <c r="G143" s="152">
        <f t="shared" si="8"/>
        <v>0</v>
      </c>
      <c r="K143" s="173"/>
    </row>
    <row r="144" spans="1:11" s="57" customFormat="1" x14ac:dyDescent="0.25">
      <c r="A144" s="179">
        <v>111</v>
      </c>
      <c r="B144" s="53" t="s">
        <v>2597</v>
      </c>
      <c r="C144" s="100" t="s">
        <v>2758</v>
      </c>
      <c r="D144" s="152" t="s">
        <v>755</v>
      </c>
      <c r="E144" s="168">
        <v>3</v>
      </c>
      <c r="F144" s="134"/>
      <c r="G144" s="152">
        <f t="shared" si="8"/>
        <v>0</v>
      </c>
      <c r="K144" s="173"/>
    </row>
    <row r="145" spans="1:11" s="57" customFormat="1" x14ac:dyDescent="0.25">
      <c r="A145" s="179">
        <v>112</v>
      </c>
      <c r="B145" s="53" t="s">
        <v>2597</v>
      </c>
      <c r="C145" s="100" t="s">
        <v>2759</v>
      </c>
      <c r="D145" s="152" t="s">
        <v>755</v>
      </c>
      <c r="E145" s="168">
        <v>1</v>
      </c>
      <c r="F145" s="134"/>
      <c r="G145" s="152">
        <f t="shared" si="8"/>
        <v>0</v>
      </c>
      <c r="K145" s="173"/>
    </row>
    <row r="146" spans="1:11" s="57" customFormat="1" x14ac:dyDescent="0.25">
      <c r="A146" s="179">
        <v>113</v>
      </c>
      <c r="B146" s="53" t="s">
        <v>2597</v>
      </c>
      <c r="C146" s="100" t="s">
        <v>1591</v>
      </c>
      <c r="D146" s="152" t="s">
        <v>755</v>
      </c>
      <c r="E146" s="168">
        <v>5</v>
      </c>
      <c r="F146" s="134"/>
      <c r="G146" s="152">
        <f t="shared" si="8"/>
        <v>0</v>
      </c>
      <c r="K146" s="173"/>
    </row>
    <row r="147" spans="1:11" s="57" customFormat="1" x14ac:dyDescent="0.25">
      <c r="A147" s="179">
        <v>114</v>
      </c>
      <c r="B147" s="53" t="s">
        <v>2597</v>
      </c>
      <c r="C147" s="100" t="s">
        <v>1592</v>
      </c>
      <c r="D147" s="152" t="s">
        <v>755</v>
      </c>
      <c r="E147" s="168">
        <v>1</v>
      </c>
      <c r="F147" s="134"/>
      <c r="G147" s="152">
        <f t="shared" si="8"/>
        <v>0</v>
      </c>
      <c r="K147" s="173"/>
    </row>
    <row r="148" spans="1:11" s="57" customFormat="1" x14ac:dyDescent="0.25">
      <c r="A148" s="179">
        <v>115</v>
      </c>
      <c r="B148" s="53" t="s">
        <v>2597</v>
      </c>
      <c r="C148" s="100" t="s">
        <v>1593</v>
      </c>
      <c r="D148" s="152" t="s">
        <v>755</v>
      </c>
      <c r="E148" s="168">
        <v>1</v>
      </c>
      <c r="F148" s="134"/>
      <c r="G148" s="152">
        <f t="shared" si="8"/>
        <v>0</v>
      </c>
      <c r="K148" s="173"/>
    </row>
    <row r="149" spans="1:11" s="57" customFormat="1" x14ac:dyDescent="0.25">
      <c r="A149" s="179">
        <v>116</v>
      </c>
      <c r="B149" s="53" t="s">
        <v>2597</v>
      </c>
      <c r="C149" s="100" t="s">
        <v>1594</v>
      </c>
      <c r="D149" s="152" t="s">
        <v>755</v>
      </c>
      <c r="E149" s="168">
        <v>1</v>
      </c>
      <c r="F149" s="134"/>
      <c r="G149" s="152">
        <f t="shared" si="8"/>
        <v>0</v>
      </c>
      <c r="K149" s="173"/>
    </row>
    <row r="150" spans="1:11" s="57" customFormat="1" ht="31.5" x14ac:dyDescent="0.25">
      <c r="A150" s="179">
        <v>117</v>
      </c>
      <c r="B150" s="53" t="s">
        <v>2597</v>
      </c>
      <c r="C150" s="100" t="s">
        <v>1436</v>
      </c>
      <c r="D150" s="152" t="s">
        <v>409</v>
      </c>
      <c r="E150" s="168">
        <v>1.24</v>
      </c>
      <c r="F150" s="134"/>
      <c r="G150" s="152">
        <f t="shared" si="8"/>
        <v>0</v>
      </c>
      <c r="K150" s="173"/>
    </row>
    <row r="151" spans="1:11" s="57" customFormat="1" ht="47.25" x14ac:dyDescent="0.25">
      <c r="A151" s="179">
        <v>118</v>
      </c>
      <c r="B151" s="53" t="s">
        <v>2597</v>
      </c>
      <c r="C151" s="100" t="s">
        <v>1561</v>
      </c>
      <c r="D151" s="152" t="s">
        <v>41</v>
      </c>
      <c r="E151" s="168">
        <v>13.82</v>
      </c>
      <c r="F151" s="134"/>
      <c r="G151" s="152">
        <f t="shared" si="8"/>
        <v>0</v>
      </c>
      <c r="K151" s="173"/>
    </row>
    <row r="152" spans="1:11" s="57" customFormat="1" ht="31.5" x14ac:dyDescent="0.25">
      <c r="A152" s="179">
        <v>119</v>
      </c>
      <c r="B152" s="53" t="s">
        <v>2597</v>
      </c>
      <c r="C152" s="100" t="s">
        <v>1595</v>
      </c>
      <c r="D152" s="152" t="s">
        <v>434</v>
      </c>
      <c r="E152" s="168">
        <v>103</v>
      </c>
      <c r="F152" s="134"/>
      <c r="G152" s="152">
        <f t="shared" si="8"/>
        <v>0</v>
      </c>
      <c r="K152" s="173"/>
    </row>
    <row r="153" spans="1:11" s="57" customFormat="1" ht="31.5" x14ac:dyDescent="0.25">
      <c r="A153" s="179">
        <v>120</v>
      </c>
      <c r="B153" s="53" t="s">
        <v>2597</v>
      </c>
      <c r="C153" s="100" t="s">
        <v>1596</v>
      </c>
      <c r="D153" s="152" t="s">
        <v>250</v>
      </c>
      <c r="E153" s="168">
        <v>16</v>
      </c>
      <c r="F153" s="134"/>
      <c r="G153" s="152">
        <f t="shared" si="8"/>
        <v>0</v>
      </c>
      <c r="K153" s="173"/>
    </row>
    <row r="154" spans="1:11" s="57" customFormat="1" ht="31.5" x14ac:dyDescent="0.25">
      <c r="A154" s="179">
        <v>121</v>
      </c>
      <c r="B154" s="53" t="s">
        <v>2597</v>
      </c>
      <c r="C154" s="100" t="s">
        <v>1597</v>
      </c>
      <c r="D154" s="152" t="s">
        <v>250</v>
      </c>
      <c r="E154" s="168">
        <v>60</v>
      </c>
      <c r="F154" s="134"/>
      <c r="G154" s="152">
        <f t="shared" si="8"/>
        <v>0</v>
      </c>
      <c r="K154" s="173"/>
    </row>
    <row r="155" spans="1:11" s="57" customFormat="1" ht="31.5" x14ac:dyDescent="0.25">
      <c r="A155" s="179">
        <v>122</v>
      </c>
      <c r="B155" s="53" t="s">
        <v>2597</v>
      </c>
      <c r="C155" s="100" t="s">
        <v>1598</v>
      </c>
      <c r="D155" s="152" t="s">
        <v>41</v>
      </c>
      <c r="E155" s="168">
        <v>4.8600000000000003</v>
      </c>
      <c r="F155" s="134"/>
      <c r="G155" s="152">
        <f t="shared" si="8"/>
        <v>0</v>
      </c>
      <c r="K155" s="173"/>
    </row>
    <row r="156" spans="1:11" s="57" customFormat="1" ht="31.5" x14ac:dyDescent="0.25">
      <c r="A156" s="179">
        <v>123</v>
      </c>
      <c r="B156" s="53" t="s">
        <v>2597</v>
      </c>
      <c r="C156" s="100" t="s">
        <v>1599</v>
      </c>
      <c r="D156" s="152" t="s">
        <v>39</v>
      </c>
      <c r="E156" s="168">
        <v>40</v>
      </c>
      <c r="F156" s="134"/>
      <c r="G156" s="152">
        <f t="shared" si="8"/>
        <v>0</v>
      </c>
      <c r="K156" s="173"/>
    </row>
    <row r="157" spans="1:11" s="57" customFormat="1" x14ac:dyDescent="0.25">
      <c r="A157" s="179">
        <v>124</v>
      </c>
      <c r="B157" s="53" t="s">
        <v>2597</v>
      </c>
      <c r="C157" s="100" t="s">
        <v>1600</v>
      </c>
      <c r="D157" s="152" t="s">
        <v>41</v>
      </c>
      <c r="E157" s="168">
        <v>5.4</v>
      </c>
      <c r="F157" s="134"/>
      <c r="G157" s="152">
        <f t="shared" si="8"/>
        <v>0</v>
      </c>
      <c r="K157" s="173"/>
    </row>
    <row r="158" spans="1:11" s="57" customFormat="1" x14ac:dyDescent="0.25">
      <c r="A158" s="179">
        <v>125</v>
      </c>
      <c r="B158" s="53" t="s">
        <v>2597</v>
      </c>
      <c r="C158" s="100" t="s">
        <v>1601</v>
      </c>
      <c r="D158" s="152" t="s">
        <v>29</v>
      </c>
      <c r="E158" s="168">
        <v>1</v>
      </c>
      <c r="F158" s="134"/>
      <c r="G158" s="152">
        <f t="shared" si="8"/>
        <v>0</v>
      </c>
      <c r="K158" s="173"/>
    </row>
    <row r="159" spans="1:11" s="57" customFormat="1" ht="31.5" x14ac:dyDescent="0.25">
      <c r="A159" s="179">
        <v>126</v>
      </c>
      <c r="B159" s="53" t="s">
        <v>2597</v>
      </c>
      <c r="C159" s="100" t="s">
        <v>1602</v>
      </c>
      <c r="D159" s="152" t="s">
        <v>29</v>
      </c>
      <c r="E159" s="168">
        <v>1</v>
      </c>
      <c r="F159" s="134"/>
      <c r="G159" s="152">
        <f t="shared" si="8"/>
        <v>0</v>
      </c>
      <c r="K159" s="173"/>
    </row>
    <row r="160" spans="1:11" s="57" customFormat="1" x14ac:dyDescent="0.25">
      <c r="A160" s="179">
        <v>127</v>
      </c>
      <c r="B160" s="53" t="s">
        <v>2597</v>
      </c>
      <c r="C160" s="100" t="s">
        <v>1562</v>
      </c>
      <c r="D160" s="152" t="s">
        <v>39</v>
      </c>
      <c r="E160" s="168">
        <v>1595.05</v>
      </c>
      <c r="F160" s="134"/>
      <c r="G160" s="152">
        <f t="shared" si="8"/>
        <v>0</v>
      </c>
      <c r="K160" s="173"/>
    </row>
    <row r="161" spans="1:11" x14ac:dyDescent="0.25">
      <c r="A161" s="180"/>
      <c r="B161" s="144"/>
      <c r="C161" s="172" t="s">
        <v>1606</v>
      </c>
      <c r="D161" s="146" t="s">
        <v>397</v>
      </c>
      <c r="E161" s="159" t="s">
        <v>397</v>
      </c>
      <c r="F161" s="188" t="s">
        <v>397</v>
      </c>
      <c r="G161" s="165">
        <f>SUM(G126:G160)</f>
        <v>0</v>
      </c>
      <c r="H161" s="147"/>
      <c r="I161" s="148"/>
    </row>
    <row r="162" spans="1:11" s="57" customFormat="1" x14ac:dyDescent="0.25">
      <c r="A162" s="178" t="s">
        <v>35</v>
      </c>
      <c r="B162" s="169"/>
      <c r="C162" s="170" t="s">
        <v>1445</v>
      </c>
      <c r="D162" s="171" t="s">
        <v>397</v>
      </c>
      <c r="E162" s="161" t="s">
        <v>397</v>
      </c>
      <c r="F162" s="187" t="s">
        <v>397</v>
      </c>
      <c r="G162" s="134" t="s">
        <v>397</v>
      </c>
      <c r="K162" s="3"/>
    </row>
    <row r="163" spans="1:11" s="57" customFormat="1" ht="47.25" x14ac:dyDescent="0.25">
      <c r="A163" s="179">
        <v>128</v>
      </c>
      <c r="B163" s="53" t="s">
        <v>2597</v>
      </c>
      <c r="C163" s="100" t="s">
        <v>1603</v>
      </c>
      <c r="D163" s="152" t="s">
        <v>39</v>
      </c>
      <c r="E163" s="168">
        <v>21.6</v>
      </c>
      <c r="F163" s="134"/>
      <c r="G163" s="152">
        <f t="shared" ref="G163:G164" si="9">ROUND(E163*F163,2)</f>
        <v>0</v>
      </c>
      <c r="K163" s="3"/>
    </row>
    <row r="164" spans="1:11" s="57" customFormat="1" ht="47.25" x14ac:dyDescent="0.25">
      <c r="A164" s="179">
        <v>129</v>
      </c>
      <c r="B164" s="53" t="s">
        <v>2597</v>
      </c>
      <c r="C164" s="100" t="s">
        <v>1604</v>
      </c>
      <c r="D164" s="152" t="s">
        <v>39</v>
      </c>
      <c r="E164" s="168">
        <v>29.5</v>
      </c>
      <c r="F164" s="134"/>
      <c r="G164" s="152">
        <f t="shared" si="9"/>
        <v>0</v>
      </c>
      <c r="K164" s="3"/>
    </row>
    <row r="165" spans="1:11" x14ac:dyDescent="0.25">
      <c r="A165" s="180"/>
      <c r="B165" s="144"/>
      <c r="C165" s="172" t="s">
        <v>1616</v>
      </c>
      <c r="D165" s="146" t="s">
        <v>397</v>
      </c>
      <c r="E165" s="159" t="s">
        <v>397</v>
      </c>
      <c r="F165" s="188" t="s">
        <v>397</v>
      </c>
      <c r="G165" s="165">
        <f>SUM(G163:G164)</f>
        <v>0</v>
      </c>
      <c r="H165" s="147"/>
      <c r="I165" s="148"/>
    </row>
    <row r="166" spans="1:11" s="57" customFormat="1" x14ac:dyDescent="0.25">
      <c r="A166" s="178" t="s">
        <v>563</v>
      </c>
      <c r="B166" s="169"/>
      <c r="C166" s="170" t="s">
        <v>1564</v>
      </c>
      <c r="D166" s="171" t="s">
        <v>397</v>
      </c>
      <c r="E166" s="161" t="s">
        <v>397</v>
      </c>
      <c r="F166" s="187" t="s">
        <v>397</v>
      </c>
      <c r="G166" s="134" t="s">
        <v>397</v>
      </c>
      <c r="K166" s="3"/>
    </row>
    <row r="167" spans="1:11" s="57" customFormat="1" ht="31.5" x14ac:dyDescent="0.25">
      <c r="A167" s="179">
        <v>130</v>
      </c>
      <c r="B167" s="53" t="s">
        <v>2597</v>
      </c>
      <c r="C167" s="100" t="s">
        <v>1565</v>
      </c>
      <c r="D167" s="152" t="s">
        <v>39</v>
      </c>
      <c r="E167" s="168">
        <v>55.6</v>
      </c>
      <c r="F167" s="134"/>
      <c r="G167" s="152">
        <f t="shared" ref="G167:G169" si="10">ROUND(E167*F167,2)</f>
        <v>0</v>
      </c>
      <c r="K167" s="173"/>
    </row>
    <row r="168" spans="1:11" s="57" customFormat="1" x14ac:dyDescent="0.25">
      <c r="A168" s="179">
        <v>131</v>
      </c>
      <c r="B168" s="53" t="s">
        <v>2597</v>
      </c>
      <c r="C168" s="100" t="s">
        <v>1566</v>
      </c>
      <c r="D168" s="152" t="s">
        <v>39</v>
      </c>
      <c r="E168" s="168">
        <v>111.2</v>
      </c>
      <c r="F168" s="134"/>
      <c r="G168" s="152">
        <f t="shared" si="10"/>
        <v>0</v>
      </c>
      <c r="K168" s="173"/>
    </row>
    <row r="169" spans="1:11" s="57" customFormat="1" ht="31.5" x14ac:dyDescent="0.25">
      <c r="A169" s="179">
        <v>132</v>
      </c>
      <c r="B169" s="53" t="s">
        <v>2597</v>
      </c>
      <c r="C169" s="100" t="s">
        <v>1570</v>
      </c>
      <c r="D169" s="152" t="s">
        <v>39</v>
      </c>
      <c r="E169" s="168">
        <v>55.6</v>
      </c>
      <c r="F169" s="134"/>
      <c r="G169" s="152">
        <f t="shared" si="10"/>
        <v>0</v>
      </c>
      <c r="K169" s="3"/>
    </row>
    <row r="170" spans="1:11" x14ac:dyDescent="0.25">
      <c r="A170" s="180"/>
      <c r="B170" s="144"/>
      <c r="C170" s="172" t="s">
        <v>1617</v>
      </c>
      <c r="D170" s="146" t="s">
        <v>397</v>
      </c>
      <c r="E170" s="159" t="s">
        <v>397</v>
      </c>
      <c r="F170" s="188" t="s">
        <v>397</v>
      </c>
      <c r="G170" s="165">
        <f>SUM(G167:G169)</f>
        <v>0</v>
      </c>
      <c r="H170" s="147"/>
      <c r="I170" s="148"/>
    </row>
    <row r="171" spans="1:11" s="57" customFormat="1" x14ac:dyDescent="0.25">
      <c r="A171" s="178" t="s">
        <v>567</v>
      </c>
      <c r="B171" s="169"/>
      <c r="C171" s="170" t="s">
        <v>1386</v>
      </c>
      <c r="D171" s="171" t="s">
        <v>397</v>
      </c>
      <c r="E171" s="161" t="s">
        <v>397</v>
      </c>
      <c r="F171" s="187" t="s">
        <v>397</v>
      </c>
      <c r="G171" s="134" t="s">
        <v>397</v>
      </c>
      <c r="K171" s="3"/>
    </row>
    <row r="172" spans="1:11" s="57" customFormat="1" x14ac:dyDescent="0.25">
      <c r="A172" s="179">
        <v>133</v>
      </c>
      <c r="B172" s="53" t="s">
        <v>2594</v>
      </c>
      <c r="C172" s="100" t="s">
        <v>1213</v>
      </c>
      <c r="D172" s="152" t="s">
        <v>29</v>
      </c>
      <c r="E172" s="168">
        <v>30</v>
      </c>
      <c r="F172" s="134"/>
      <c r="G172" s="152">
        <f t="shared" ref="G172:G175" si="11">ROUND(E172*F172,2)</f>
        <v>0</v>
      </c>
      <c r="K172" s="3"/>
    </row>
    <row r="173" spans="1:11" s="57" customFormat="1" x14ac:dyDescent="0.25">
      <c r="A173" s="179">
        <v>134</v>
      </c>
      <c r="B173" s="53" t="s">
        <v>2594</v>
      </c>
      <c r="C173" s="100" t="s">
        <v>1214</v>
      </c>
      <c r="D173" s="152" t="s">
        <v>29</v>
      </c>
      <c r="E173" s="168">
        <v>30</v>
      </c>
      <c r="F173" s="134"/>
      <c r="G173" s="152">
        <f t="shared" si="11"/>
        <v>0</v>
      </c>
      <c r="K173" s="3"/>
    </row>
    <row r="174" spans="1:11" s="57" customFormat="1" x14ac:dyDescent="0.25">
      <c r="A174" s="179">
        <v>135</v>
      </c>
      <c r="B174" s="53" t="s">
        <v>2594</v>
      </c>
      <c r="C174" s="100" t="s">
        <v>1215</v>
      </c>
      <c r="D174" s="152" t="s">
        <v>29</v>
      </c>
      <c r="E174" s="168">
        <v>211</v>
      </c>
      <c r="F174" s="134"/>
      <c r="G174" s="152">
        <f t="shared" si="11"/>
        <v>0</v>
      </c>
      <c r="K174" s="3"/>
    </row>
    <row r="175" spans="1:11" s="57" customFormat="1" x14ac:dyDescent="0.25">
      <c r="A175" s="179">
        <v>136</v>
      </c>
      <c r="B175" s="53" t="s">
        <v>2594</v>
      </c>
      <c r="C175" s="100" t="s">
        <v>1216</v>
      </c>
      <c r="D175" s="152" t="s">
        <v>29</v>
      </c>
      <c r="E175" s="168">
        <v>211</v>
      </c>
      <c r="F175" s="134"/>
      <c r="G175" s="152">
        <f t="shared" si="11"/>
        <v>0</v>
      </c>
      <c r="K175" s="3"/>
    </row>
    <row r="176" spans="1:11" x14ac:dyDescent="0.25">
      <c r="A176" s="180"/>
      <c r="B176" s="144"/>
      <c r="C176" s="172" t="s">
        <v>1534</v>
      </c>
      <c r="D176" s="146" t="s">
        <v>397</v>
      </c>
      <c r="E176" s="159" t="s">
        <v>397</v>
      </c>
      <c r="F176" s="188" t="s">
        <v>397</v>
      </c>
      <c r="G176" s="165">
        <f>SUM(G172:G175)</f>
        <v>0</v>
      </c>
      <c r="H176" s="147"/>
      <c r="I176" s="148"/>
    </row>
    <row r="177" spans="1:11" s="57" customFormat="1" x14ac:dyDescent="0.25">
      <c r="A177" s="178" t="s">
        <v>569</v>
      </c>
      <c r="B177" s="169"/>
      <c r="C177" s="170" t="s">
        <v>1389</v>
      </c>
      <c r="D177" s="171" t="s">
        <v>397</v>
      </c>
      <c r="E177" s="161" t="s">
        <v>397</v>
      </c>
      <c r="F177" s="187" t="s">
        <v>397</v>
      </c>
      <c r="G177" s="134" t="s">
        <v>397</v>
      </c>
      <c r="K177" s="3"/>
    </row>
    <row r="178" spans="1:11" s="57" customFormat="1" x14ac:dyDescent="0.25">
      <c r="A178" s="178" t="s">
        <v>1623</v>
      </c>
      <c r="B178" s="169"/>
      <c r="C178" s="170" t="s">
        <v>1220</v>
      </c>
      <c r="D178" s="171" t="s">
        <v>397</v>
      </c>
      <c r="E178" s="161" t="s">
        <v>397</v>
      </c>
      <c r="F178" s="187" t="s">
        <v>397</v>
      </c>
      <c r="G178" s="134" t="s">
        <v>397</v>
      </c>
      <c r="K178" s="3"/>
    </row>
    <row r="179" spans="1:11" s="57" customFormat="1" ht="63" x14ac:dyDescent="0.25">
      <c r="A179" s="179">
        <v>137</v>
      </c>
      <c r="B179" s="53" t="s">
        <v>2593</v>
      </c>
      <c r="C179" s="100" t="s">
        <v>2840</v>
      </c>
      <c r="D179" s="152" t="s">
        <v>41</v>
      </c>
      <c r="E179" s="168">
        <v>2069.33</v>
      </c>
      <c r="F179" s="134"/>
      <c r="G179" s="152">
        <f t="shared" ref="G179:G182" si="12">ROUND(E179*F179,2)</f>
        <v>0</v>
      </c>
      <c r="K179" s="173"/>
    </row>
    <row r="180" spans="1:11" s="57" customFormat="1" ht="78.75" x14ac:dyDescent="0.25">
      <c r="A180" s="179">
        <v>138</v>
      </c>
      <c r="B180" s="53" t="s">
        <v>2593</v>
      </c>
      <c r="C180" s="100" t="s">
        <v>2684</v>
      </c>
      <c r="D180" s="152" t="s">
        <v>41</v>
      </c>
      <c r="E180" s="168">
        <v>570.83000000000004</v>
      </c>
      <c r="F180" s="134"/>
      <c r="G180" s="152">
        <f t="shared" si="12"/>
        <v>0</v>
      </c>
      <c r="K180" s="173"/>
    </row>
    <row r="181" spans="1:11" s="57" customFormat="1" ht="47.25" x14ac:dyDescent="0.25">
      <c r="A181" s="179">
        <v>139</v>
      </c>
      <c r="B181" s="53" t="s">
        <v>2593</v>
      </c>
      <c r="C181" s="100" t="s">
        <v>1019</v>
      </c>
      <c r="D181" s="152" t="s">
        <v>41</v>
      </c>
      <c r="E181" s="168">
        <v>2640.16</v>
      </c>
      <c r="F181" s="134"/>
      <c r="G181" s="152">
        <f t="shared" si="12"/>
        <v>0</v>
      </c>
    </row>
    <row r="182" spans="1:11" s="57" customFormat="1" x14ac:dyDescent="0.25">
      <c r="A182" s="179">
        <v>140</v>
      </c>
      <c r="B182" s="53" t="s">
        <v>2593</v>
      </c>
      <c r="C182" s="100" t="s">
        <v>1020</v>
      </c>
      <c r="D182" s="152" t="s">
        <v>41</v>
      </c>
      <c r="E182" s="168">
        <v>2640.16</v>
      </c>
      <c r="F182" s="134"/>
      <c r="G182" s="152">
        <f t="shared" si="12"/>
        <v>0</v>
      </c>
    </row>
    <row r="183" spans="1:11" x14ac:dyDescent="0.25">
      <c r="A183" s="183"/>
      <c r="B183" s="137"/>
      <c r="C183" s="138" t="s">
        <v>1610</v>
      </c>
      <c r="D183" s="153" t="s">
        <v>397</v>
      </c>
      <c r="E183" s="139" t="s">
        <v>397</v>
      </c>
      <c r="F183" s="189" t="s">
        <v>397</v>
      </c>
      <c r="G183" s="154">
        <f>SUM(G179:G182)</f>
        <v>0</v>
      </c>
    </row>
    <row r="184" spans="1:11" s="57" customFormat="1" x14ac:dyDescent="0.25">
      <c r="A184" s="178" t="s">
        <v>1624</v>
      </c>
      <c r="B184" s="169"/>
      <c r="C184" s="170" t="s">
        <v>1223</v>
      </c>
      <c r="D184" s="171" t="s">
        <v>397</v>
      </c>
      <c r="E184" s="161" t="s">
        <v>397</v>
      </c>
      <c r="F184" s="187" t="s">
        <v>397</v>
      </c>
      <c r="G184" s="134" t="s">
        <v>397</v>
      </c>
      <c r="K184" s="3"/>
    </row>
    <row r="185" spans="1:11" s="57" customFormat="1" ht="31.5" x14ac:dyDescent="0.25">
      <c r="A185" s="179">
        <v>141</v>
      </c>
      <c r="B185" s="53" t="s">
        <v>2594</v>
      </c>
      <c r="C185" s="100" t="s">
        <v>2747</v>
      </c>
      <c r="D185" s="152" t="s">
        <v>39</v>
      </c>
      <c r="E185" s="168">
        <v>47</v>
      </c>
      <c r="F185" s="134"/>
      <c r="G185" s="152">
        <f t="shared" ref="G185:G190" si="13">ROUND(E185*F185,2)</f>
        <v>0</v>
      </c>
      <c r="K185" s="173"/>
    </row>
    <row r="186" spans="1:11" s="57" customFormat="1" ht="31.5" x14ac:dyDescent="0.25">
      <c r="A186" s="179">
        <v>142</v>
      </c>
      <c r="B186" s="53" t="s">
        <v>2594</v>
      </c>
      <c r="C186" s="100" t="s">
        <v>2760</v>
      </c>
      <c r="D186" s="152" t="s">
        <v>39</v>
      </c>
      <c r="E186" s="168">
        <v>19.399999999999999</v>
      </c>
      <c r="F186" s="134"/>
      <c r="G186" s="152">
        <f t="shared" si="13"/>
        <v>0</v>
      </c>
      <c r="K186" s="173"/>
    </row>
    <row r="187" spans="1:11" s="57" customFormat="1" ht="31.5" x14ac:dyDescent="0.25">
      <c r="A187" s="179">
        <v>143</v>
      </c>
      <c r="B187" s="53" t="s">
        <v>2594</v>
      </c>
      <c r="C187" s="100" t="s">
        <v>2761</v>
      </c>
      <c r="D187" s="152" t="s">
        <v>39</v>
      </c>
      <c r="E187" s="168">
        <v>146.19999999999999</v>
      </c>
      <c r="F187" s="134"/>
      <c r="G187" s="152">
        <f t="shared" si="13"/>
        <v>0</v>
      </c>
      <c r="K187" s="173"/>
    </row>
    <row r="188" spans="1:11" s="57" customFormat="1" ht="47.25" x14ac:dyDescent="0.25">
      <c r="A188" s="179">
        <v>144</v>
      </c>
      <c r="B188" s="53" t="s">
        <v>2594</v>
      </c>
      <c r="C188" s="100" t="s">
        <v>2762</v>
      </c>
      <c r="D188" s="152" t="s">
        <v>39</v>
      </c>
      <c r="E188" s="168">
        <v>327.60000000000002</v>
      </c>
      <c r="F188" s="134"/>
      <c r="G188" s="152">
        <f t="shared" si="13"/>
        <v>0</v>
      </c>
      <c r="K188" s="173"/>
    </row>
    <row r="189" spans="1:11" s="57" customFormat="1" ht="31.5" x14ac:dyDescent="0.25">
      <c r="A189" s="179">
        <v>145</v>
      </c>
      <c r="B189" s="53" t="s">
        <v>2594</v>
      </c>
      <c r="C189" s="100" t="s">
        <v>2763</v>
      </c>
      <c r="D189" s="152" t="s">
        <v>39</v>
      </c>
      <c r="E189" s="168">
        <v>302.10000000000002</v>
      </c>
      <c r="F189" s="134"/>
      <c r="G189" s="152">
        <f t="shared" si="13"/>
        <v>0</v>
      </c>
      <c r="K189" s="173"/>
    </row>
    <row r="190" spans="1:11" s="57" customFormat="1" ht="78.75" x14ac:dyDescent="0.25">
      <c r="A190" s="179">
        <v>146</v>
      </c>
      <c r="B190" s="53" t="s">
        <v>2594</v>
      </c>
      <c r="C190" s="100" t="s">
        <v>2764</v>
      </c>
      <c r="D190" s="152" t="s">
        <v>29</v>
      </c>
      <c r="E190" s="168">
        <v>1</v>
      </c>
      <c r="F190" s="134"/>
      <c r="G190" s="152">
        <f t="shared" si="13"/>
        <v>0</v>
      </c>
      <c r="K190" s="173"/>
    </row>
    <row r="191" spans="1:11" x14ac:dyDescent="0.25">
      <c r="A191" s="183"/>
      <c r="B191" s="137"/>
      <c r="C191" s="138" t="s">
        <v>1611</v>
      </c>
      <c r="D191" s="153" t="s">
        <v>397</v>
      </c>
      <c r="E191" s="139" t="s">
        <v>397</v>
      </c>
      <c r="F191" s="189" t="s">
        <v>397</v>
      </c>
      <c r="G191" s="154">
        <f>SUM(G185:G190)</f>
        <v>0</v>
      </c>
    </row>
    <row r="192" spans="1:11" x14ac:dyDescent="0.25">
      <c r="A192" s="180"/>
      <c r="B192" s="144"/>
      <c r="C192" s="172" t="s">
        <v>1539</v>
      </c>
      <c r="D192" s="146" t="s">
        <v>397</v>
      </c>
      <c r="E192" s="159" t="s">
        <v>397</v>
      </c>
      <c r="F192" s="188" t="s">
        <v>397</v>
      </c>
      <c r="G192" s="165">
        <f>G183+G191</f>
        <v>0</v>
      </c>
      <c r="H192" s="147"/>
      <c r="I192" s="148"/>
    </row>
    <row r="193" spans="1:11" s="57" customFormat="1" ht="47.25" x14ac:dyDescent="0.25">
      <c r="A193" s="178" t="s">
        <v>571</v>
      </c>
      <c r="B193" s="169"/>
      <c r="C193" s="170" t="s">
        <v>1575</v>
      </c>
      <c r="D193" s="171" t="s">
        <v>397</v>
      </c>
      <c r="E193" s="161" t="s">
        <v>397</v>
      </c>
      <c r="F193" s="187" t="s">
        <v>397</v>
      </c>
      <c r="G193" s="134" t="s">
        <v>397</v>
      </c>
      <c r="K193" s="3"/>
    </row>
    <row r="194" spans="1:11" s="57" customFormat="1" x14ac:dyDescent="0.25">
      <c r="A194" s="179">
        <v>147</v>
      </c>
      <c r="B194" s="53" t="s">
        <v>2597</v>
      </c>
      <c r="C194" s="100" t="s">
        <v>1576</v>
      </c>
      <c r="D194" s="152" t="s">
        <v>29</v>
      </c>
      <c r="E194" s="168">
        <v>15</v>
      </c>
      <c r="F194" s="134"/>
      <c r="G194" s="152">
        <f t="shared" ref="G194:G200" si="14">ROUND(E194*F194,2)</f>
        <v>0</v>
      </c>
      <c r="K194" s="173"/>
    </row>
    <row r="195" spans="1:11" s="57" customFormat="1" x14ac:dyDescent="0.25">
      <c r="A195" s="179">
        <v>148</v>
      </c>
      <c r="B195" s="53" t="s">
        <v>2597</v>
      </c>
      <c r="C195" s="100" t="s">
        <v>1577</v>
      </c>
      <c r="D195" s="152" t="s">
        <v>39</v>
      </c>
      <c r="E195" s="168">
        <v>548</v>
      </c>
      <c r="F195" s="134"/>
      <c r="G195" s="152">
        <f t="shared" si="14"/>
        <v>0</v>
      </c>
      <c r="K195" s="173"/>
    </row>
    <row r="196" spans="1:11" s="57" customFormat="1" x14ac:dyDescent="0.25">
      <c r="A196" s="179">
        <v>149</v>
      </c>
      <c r="B196" s="53" t="s">
        <v>2597</v>
      </c>
      <c r="C196" s="100" t="s">
        <v>1578</v>
      </c>
      <c r="D196" s="152" t="s">
        <v>39</v>
      </c>
      <c r="E196" s="168">
        <v>739.6</v>
      </c>
      <c r="F196" s="134"/>
      <c r="G196" s="152">
        <f t="shared" si="14"/>
        <v>0</v>
      </c>
      <c r="K196" s="173"/>
    </row>
    <row r="197" spans="1:11" s="57" customFormat="1" x14ac:dyDescent="0.25">
      <c r="A197" s="179">
        <v>150</v>
      </c>
      <c r="B197" s="53" t="s">
        <v>2597</v>
      </c>
      <c r="C197" s="100" t="s">
        <v>1579</v>
      </c>
      <c r="D197" s="152" t="s">
        <v>39</v>
      </c>
      <c r="E197" s="168">
        <v>19.7</v>
      </c>
      <c r="F197" s="134"/>
      <c r="G197" s="152">
        <f t="shared" si="14"/>
        <v>0</v>
      </c>
      <c r="K197" s="173"/>
    </row>
    <row r="198" spans="1:11" s="57" customFormat="1" ht="31.5" x14ac:dyDescent="0.25">
      <c r="A198" s="179">
        <v>151</v>
      </c>
      <c r="B198" s="53" t="s">
        <v>2597</v>
      </c>
      <c r="C198" s="100" t="s">
        <v>1582</v>
      </c>
      <c r="D198" s="152" t="s">
        <v>1231</v>
      </c>
      <c r="E198" s="168">
        <v>15710</v>
      </c>
      <c r="F198" s="134"/>
      <c r="G198" s="152">
        <f t="shared" si="14"/>
        <v>0</v>
      </c>
      <c r="K198" s="173"/>
    </row>
    <row r="199" spans="1:11" s="57" customFormat="1" ht="31.5" x14ac:dyDescent="0.25">
      <c r="A199" s="179">
        <v>152</v>
      </c>
      <c r="B199" s="53" t="s">
        <v>2597</v>
      </c>
      <c r="C199" s="100" t="s">
        <v>1583</v>
      </c>
      <c r="D199" s="152" t="s">
        <v>1231</v>
      </c>
      <c r="E199" s="168">
        <v>2572</v>
      </c>
      <c r="F199" s="134"/>
      <c r="G199" s="152">
        <f t="shared" si="14"/>
        <v>0</v>
      </c>
      <c r="K199" s="173"/>
    </row>
    <row r="200" spans="1:11" s="57" customFormat="1" x14ac:dyDescent="0.25">
      <c r="A200" s="179">
        <v>153</v>
      </c>
      <c r="B200" s="53" t="s">
        <v>2597</v>
      </c>
      <c r="C200" s="100" t="s">
        <v>1584</v>
      </c>
      <c r="D200" s="152" t="s">
        <v>39</v>
      </c>
      <c r="E200" s="168">
        <v>1347.3</v>
      </c>
      <c r="F200" s="134"/>
      <c r="G200" s="152">
        <f t="shared" si="14"/>
        <v>0</v>
      </c>
      <c r="K200" s="173"/>
    </row>
    <row r="201" spans="1:11" ht="47.25" x14ac:dyDescent="0.25">
      <c r="A201" s="180"/>
      <c r="B201" s="144"/>
      <c r="C201" s="172" t="s">
        <v>1613</v>
      </c>
      <c r="D201" s="146"/>
      <c r="E201" s="159"/>
      <c r="F201" s="188"/>
      <c r="G201" s="165">
        <f>SUM(G194:G200)</f>
        <v>0</v>
      </c>
      <c r="H201" s="147"/>
      <c r="I201" s="148"/>
    </row>
    <row r="202" spans="1:11" x14ac:dyDescent="0.25">
      <c r="A202" s="180"/>
      <c r="B202" s="144"/>
      <c r="C202" s="172" t="s">
        <v>3440</v>
      </c>
      <c r="D202" s="146"/>
      <c r="E202" s="159"/>
      <c r="F202" s="188"/>
      <c r="G202" s="165">
        <f>G201+G192+G176+G170+G165+G161+G124+G112</f>
        <v>0</v>
      </c>
      <c r="H202" s="147"/>
      <c r="I202" s="148"/>
    </row>
    <row r="203" spans="1:11" x14ac:dyDescent="0.25">
      <c r="A203" s="419" t="s">
        <v>1551</v>
      </c>
      <c r="B203" s="420"/>
      <c r="C203" s="420"/>
      <c r="D203" s="420"/>
      <c r="E203" s="420"/>
      <c r="F203" s="421"/>
      <c r="G203" s="156">
        <f>G99</f>
        <v>0</v>
      </c>
    </row>
    <row r="205" spans="1:11" x14ac:dyDescent="0.25">
      <c r="A205" s="419" t="s">
        <v>1552</v>
      </c>
      <c r="B205" s="420"/>
      <c r="C205" s="420"/>
      <c r="D205" s="420"/>
      <c r="E205" s="420"/>
      <c r="F205" s="421"/>
      <c r="G205" s="156">
        <f>G202</f>
        <v>0</v>
      </c>
    </row>
  </sheetData>
  <mergeCells count="8">
    <mergeCell ref="G2:G4"/>
    <mergeCell ref="B3:B4"/>
    <mergeCell ref="A205:F205"/>
    <mergeCell ref="A203:F203"/>
    <mergeCell ref="A2:A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0263F-30AF-418B-A4C1-A0D40252750A}">
  <dimension ref="A1:K101"/>
  <sheetViews>
    <sheetView zoomScaleNormal="100" workbookViewId="0">
      <selection activeCell="C2" sqref="C2"/>
    </sheetView>
  </sheetViews>
  <sheetFormatPr defaultColWidth="9.140625" defaultRowHeight="15.75" x14ac:dyDescent="0.25"/>
  <cols>
    <col min="1" max="1" width="10" style="176" customWidth="1"/>
    <col min="2" max="2" width="13.85546875" style="39" bestFit="1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1" spans="1:11" x14ac:dyDescent="0.25">
      <c r="G1" s="124"/>
    </row>
    <row r="2" spans="1:11" ht="26.25" customHeight="1" x14ac:dyDescent="0.25">
      <c r="A2" s="425" t="s">
        <v>0</v>
      </c>
      <c r="B2" s="126" t="s">
        <v>1</v>
      </c>
      <c r="C2" s="127" t="s">
        <v>1619</v>
      </c>
      <c r="D2" s="423" t="s">
        <v>2</v>
      </c>
      <c r="E2" s="424" t="s">
        <v>3</v>
      </c>
      <c r="F2" s="426" t="s">
        <v>4</v>
      </c>
      <c r="G2" s="416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16"/>
    </row>
    <row r="4" spans="1:11" x14ac:dyDescent="0.25">
      <c r="A4" s="425"/>
      <c r="B4" s="418"/>
      <c r="C4" s="130" t="s">
        <v>8</v>
      </c>
      <c r="D4" s="423"/>
      <c r="E4" s="424"/>
      <c r="F4" s="426"/>
      <c r="G4" s="416"/>
    </row>
    <row r="5" spans="1:11" x14ac:dyDescent="0.25">
      <c r="A5" s="162">
        <v>1</v>
      </c>
      <c r="B5" s="128">
        <v>2</v>
      </c>
      <c r="C5" s="174">
        <v>3</v>
      </c>
      <c r="D5" s="128">
        <v>4</v>
      </c>
      <c r="E5" s="162">
        <v>5</v>
      </c>
      <c r="F5" s="190">
        <v>6</v>
      </c>
      <c r="G5" s="128">
        <v>7</v>
      </c>
    </row>
    <row r="6" spans="1:11" x14ac:dyDescent="0.25">
      <c r="A6" s="181" t="s">
        <v>404</v>
      </c>
      <c r="B6" s="131"/>
      <c r="C6" s="132" t="s">
        <v>1622</v>
      </c>
      <c r="D6" s="133" t="s">
        <v>397</v>
      </c>
      <c r="E6" s="151" t="s">
        <v>397</v>
      </c>
      <c r="F6" s="186" t="s">
        <v>397</v>
      </c>
      <c r="G6" s="133" t="s">
        <v>397</v>
      </c>
    </row>
    <row r="7" spans="1:11" s="57" customFormat="1" x14ac:dyDescent="0.25">
      <c r="A7" s="178" t="s">
        <v>12</v>
      </c>
      <c r="B7" s="169"/>
      <c r="C7" s="170" t="s">
        <v>1015</v>
      </c>
      <c r="D7" s="171"/>
      <c r="E7" s="161"/>
      <c r="F7" s="187" t="s">
        <v>397</v>
      </c>
      <c r="G7" s="134" t="s">
        <v>397</v>
      </c>
      <c r="K7" s="3"/>
    </row>
    <row r="8" spans="1:11" s="57" customFormat="1" ht="47.25" x14ac:dyDescent="0.25">
      <c r="A8" s="182">
        <v>1</v>
      </c>
      <c r="B8" s="163" t="s">
        <v>2591</v>
      </c>
      <c r="C8" s="136" t="s">
        <v>2839</v>
      </c>
      <c r="D8" s="157" t="s">
        <v>41</v>
      </c>
      <c r="E8" s="158">
        <v>245.16</v>
      </c>
      <c r="F8" s="187"/>
      <c r="G8" s="152">
        <f t="shared" ref="G8:G14" si="0">ROUND(E8*F8,2)</f>
        <v>0</v>
      </c>
      <c r="K8" s="173"/>
    </row>
    <row r="9" spans="1:11" s="57" customFormat="1" ht="63" x14ac:dyDescent="0.25">
      <c r="A9" s="182">
        <v>2</v>
      </c>
      <c r="B9" s="163" t="s">
        <v>2591</v>
      </c>
      <c r="C9" s="136" t="s">
        <v>2765</v>
      </c>
      <c r="D9" s="157" t="s">
        <v>41</v>
      </c>
      <c r="E9" s="158">
        <v>105.07</v>
      </c>
      <c r="F9" s="187"/>
      <c r="G9" s="152">
        <f t="shared" si="0"/>
        <v>0</v>
      </c>
      <c r="K9" s="266"/>
    </row>
    <row r="10" spans="1:11" s="57" customFormat="1" x14ac:dyDescent="0.25">
      <c r="A10" s="182">
        <v>3</v>
      </c>
      <c r="B10" s="163" t="s">
        <v>2591</v>
      </c>
      <c r="C10" s="136" t="s">
        <v>1016</v>
      </c>
      <c r="D10" s="157" t="s">
        <v>41</v>
      </c>
      <c r="E10" s="158">
        <v>350.23</v>
      </c>
      <c r="F10" s="187"/>
      <c r="G10" s="152">
        <f t="shared" si="0"/>
        <v>0</v>
      </c>
      <c r="K10" s="173"/>
    </row>
    <row r="11" spans="1:11" s="57" customFormat="1" x14ac:dyDescent="0.25">
      <c r="A11" s="182">
        <v>4</v>
      </c>
      <c r="B11" s="163" t="s">
        <v>2591</v>
      </c>
      <c r="C11" s="136" t="s">
        <v>1625</v>
      </c>
      <c r="D11" s="157" t="s">
        <v>41</v>
      </c>
      <c r="E11" s="158">
        <v>49.77</v>
      </c>
      <c r="F11" s="187"/>
      <c r="G11" s="152">
        <f t="shared" si="0"/>
        <v>0</v>
      </c>
      <c r="K11" s="3"/>
    </row>
    <row r="12" spans="1:11" s="57" customFormat="1" x14ac:dyDescent="0.25">
      <c r="A12" s="182">
        <v>5</v>
      </c>
      <c r="B12" s="163" t="s">
        <v>2591</v>
      </c>
      <c r="C12" s="136" t="s">
        <v>1018</v>
      </c>
      <c r="D12" s="157" t="s">
        <v>41</v>
      </c>
      <c r="E12" s="158">
        <v>80.47</v>
      </c>
      <c r="F12" s="187"/>
      <c r="G12" s="152">
        <f t="shared" si="0"/>
        <v>0</v>
      </c>
      <c r="K12" s="3"/>
    </row>
    <row r="13" spans="1:11" s="57" customFormat="1" ht="47.25" x14ac:dyDescent="0.25">
      <c r="A13" s="182">
        <v>6</v>
      </c>
      <c r="B13" s="163" t="s">
        <v>2591</v>
      </c>
      <c r="C13" s="136" t="s">
        <v>1019</v>
      </c>
      <c r="D13" s="157" t="s">
        <v>41</v>
      </c>
      <c r="E13" s="158">
        <v>204.43</v>
      </c>
      <c r="F13" s="187"/>
      <c r="G13" s="152">
        <f t="shared" si="0"/>
        <v>0</v>
      </c>
      <c r="K13" s="3"/>
    </row>
    <row r="14" spans="1:11" s="57" customFormat="1" x14ac:dyDescent="0.25">
      <c r="A14" s="182">
        <v>7</v>
      </c>
      <c r="B14" s="163" t="s">
        <v>2591</v>
      </c>
      <c r="C14" s="136" t="s">
        <v>1020</v>
      </c>
      <c r="D14" s="157" t="s">
        <v>41</v>
      </c>
      <c r="E14" s="158">
        <v>334.67</v>
      </c>
      <c r="F14" s="187"/>
      <c r="G14" s="152">
        <f t="shared" si="0"/>
        <v>0</v>
      </c>
      <c r="K14" s="3"/>
    </row>
    <row r="15" spans="1:11" x14ac:dyDescent="0.25">
      <c r="A15" s="180"/>
      <c r="B15" s="144"/>
      <c r="C15" s="172" t="s">
        <v>1520</v>
      </c>
      <c r="D15" s="146" t="s">
        <v>397</v>
      </c>
      <c r="E15" s="159" t="s">
        <v>397</v>
      </c>
      <c r="F15" s="188" t="s">
        <v>397</v>
      </c>
      <c r="G15" s="165">
        <f>SUM(G8:G14)</f>
        <v>0</v>
      </c>
      <c r="H15" s="147"/>
      <c r="I15" s="148"/>
    </row>
    <row r="16" spans="1:11" s="57" customFormat="1" x14ac:dyDescent="0.25">
      <c r="A16" s="178" t="s">
        <v>15</v>
      </c>
      <c r="B16" s="169"/>
      <c r="C16" s="170" t="s">
        <v>1023</v>
      </c>
      <c r="D16" s="171" t="s">
        <v>397</v>
      </c>
      <c r="E16" s="161" t="s">
        <v>397</v>
      </c>
      <c r="F16" s="187" t="s">
        <v>397</v>
      </c>
      <c r="G16" s="134" t="s">
        <v>397</v>
      </c>
      <c r="K16" s="3"/>
    </row>
    <row r="17" spans="1:11" s="57" customFormat="1" x14ac:dyDescent="0.25">
      <c r="A17" s="182">
        <v>8</v>
      </c>
      <c r="B17" s="163" t="s">
        <v>2595</v>
      </c>
      <c r="C17" s="136" t="s">
        <v>1626</v>
      </c>
      <c r="D17" s="157" t="s">
        <v>39</v>
      </c>
      <c r="E17" s="158">
        <v>30.28</v>
      </c>
      <c r="F17" s="187"/>
      <c r="G17" s="152">
        <f t="shared" ref="G17:G71" si="1">ROUND(E17*F17,2)</f>
        <v>0</v>
      </c>
      <c r="K17" s="3"/>
    </row>
    <row r="18" spans="1:11" s="57" customFormat="1" x14ac:dyDescent="0.25">
      <c r="A18" s="182">
        <v>9</v>
      </c>
      <c r="B18" s="163" t="s">
        <v>2595</v>
      </c>
      <c r="C18" s="136" t="s">
        <v>1627</v>
      </c>
      <c r="D18" s="157" t="s">
        <v>39</v>
      </c>
      <c r="E18" s="158">
        <v>24.9</v>
      </c>
      <c r="F18" s="187"/>
      <c r="G18" s="152">
        <f t="shared" si="1"/>
        <v>0</v>
      </c>
      <c r="K18" s="3"/>
    </row>
    <row r="19" spans="1:11" s="57" customFormat="1" x14ac:dyDescent="0.25">
      <c r="A19" s="182">
        <v>10</v>
      </c>
      <c r="B19" s="163" t="s">
        <v>2595</v>
      </c>
      <c r="C19" s="136" t="s">
        <v>1628</v>
      </c>
      <c r="D19" s="157" t="s">
        <v>39</v>
      </c>
      <c r="E19" s="158">
        <v>56.12</v>
      </c>
      <c r="F19" s="187"/>
      <c r="G19" s="152">
        <f t="shared" si="1"/>
        <v>0</v>
      </c>
      <c r="K19" s="3"/>
    </row>
    <row r="20" spans="1:11" s="57" customFormat="1" x14ac:dyDescent="0.25">
      <c r="A20" s="182">
        <v>11</v>
      </c>
      <c r="B20" s="163" t="s">
        <v>2595</v>
      </c>
      <c r="C20" s="136" t="s">
        <v>1629</v>
      </c>
      <c r="D20" s="157" t="s">
        <v>39</v>
      </c>
      <c r="E20" s="158">
        <v>7</v>
      </c>
      <c r="F20" s="187"/>
      <c r="G20" s="152">
        <f t="shared" si="1"/>
        <v>0</v>
      </c>
      <c r="K20" s="3"/>
    </row>
    <row r="21" spans="1:11" s="57" customFormat="1" x14ac:dyDescent="0.25">
      <c r="A21" s="182">
        <v>12</v>
      </c>
      <c r="B21" s="163" t="s">
        <v>2595</v>
      </c>
      <c r="C21" s="136" t="s">
        <v>1630</v>
      </c>
      <c r="D21" s="157" t="s">
        <v>39</v>
      </c>
      <c r="E21" s="158">
        <v>168.86</v>
      </c>
      <c r="F21" s="187"/>
      <c r="G21" s="152">
        <f t="shared" si="1"/>
        <v>0</v>
      </c>
      <c r="K21" s="3"/>
    </row>
    <row r="22" spans="1:11" s="57" customFormat="1" x14ac:dyDescent="0.25">
      <c r="A22" s="182">
        <v>13</v>
      </c>
      <c r="B22" s="163" t="s">
        <v>2595</v>
      </c>
      <c r="C22" s="136" t="s">
        <v>1631</v>
      </c>
      <c r="D22" s="157" t="s">
        <v>39</v>
      </c>
      <c r="E22" s="158">
        <v>244.05</v>
      </c>
      <c r="F22" s="187"/>
      <c r="G22" s="152">
        <f t="shared" si="1"/>
        <v>0</v>
      </c>
      <c r="K22" s="173"/>
    </row>
    <row r="23" spans="1:11" s="57" customFormat="1" x14ac:dyDescent="0.25">
      <c r="A23" s="182">
        <v>14</v>
      </c>
      <c r="B23" s="163" t="s">
        <v>2595</v>
      </c>
      <c r="C23" s="136" t="s">
        <v>1632</v>
      </c>
      <c r="D23" s="157" t="s">
        <v>39</v>
      </c>
      <c r="E23" s="158">
        <v>46</v>
      </c>
      <c r="F23" s="187"/>
      <c r="G23" s="152">
        <f t="shared" si="1"/>
        <v>0</v>
      </c>
      <c r="K23" s="3"/>
    </row>
    <row r="24" spans="1:11" s="57" customFormat="1" x14ac:dyDescent="0.25">
      <c r="A24" s="182">
        <v>15</v>
      </c>
      <c r="B24" s="163" t="s">
        <v>2595</v>
      </c>
      <c r="C24" s="136" t="s">
        <v>1633</v>
      </c>
      <c r="D24" s="157" t="s">
        <v>39</v>
      </c>
      <c r="E24" s="158">
        <v>26</v>
      </c>
      <c r="F24" s="187"/>
      <c r="G24" s="152">
        <f t="shared" si="1"/>
        <v>0</v>
      </c>
      <c r="K24" s="3"/>
    </row>
    <row r="25" spans="1:11" s="57" customFormat="1" x14ac:dyDescent="0.25">
      <c r="A25" s="182">
        <v>16</v>
      </c>
      <c r="B25" s="163" t="s">
        <v>2595</v>
      </c>
      <c r="C25" s="136" t="s">
        <v>1634</v>
      </c>
      <c r="D25" s="157" t="s">
        <v>39</v>
      </c>
      <c r="E25" s="158">
        <v>94</v>
      </c>
      <c r="F25" s="187"/>
      <c r="G25" s="152">
        <f t="shared" si="1"/>
        <v>0</v>
      </c>
      <c r="K25" s="3"/>
    </row>
    <row r="26" spans="1:11" s="57" customFormat="1" x14ac:dyDescent="0.25">
      <c r="A26" s="182">
        <v>17</v>
      </c>
      <c r="B26" s="163" t="s">
        <v>2595</v>
      </c>
      <c r="C26" s="136" t="s">
        <v>1635</v>
      </c>
      <c r="D26" s="157" t="s">
        <v>39</v>
      </c>
      <c r="E26" s="158">
        <v>104</v>
      </c>
      <c r="F26" s="187"/>
      <c r="G26" s="152">
        <f t="shared" si="1"/>
        <v>0</v>
      </c>
      <c r="K26" s="3"/>
    </row>
    <row r="27" spans="1:11" s="57" customFormat="1" x14ac:dyDescent="0.25">
      <c r="A27" s="182">
        <v>18</v>
      </c>
      <c r="B27" s="163" t="s">
        <v>2595</v>
      </c>
      <c r="C27" s="136" t="s">
        <v>1636</v>
      </c>
      <c r="D27" s="157" t="s">
        <v>39</v>
      </c>
      <c r="E27" s="158">
        <v>48</v>
      </c>
      <c r="F27" s="187"/>
      <c r="G27" s="152">
        <f t="shared" si="1"/>
        <v>0</v>
      </c>
      <c r="K27" s="3"/>
    </row>
    <row r="28" spans="1:11" s="57" customFormat="1" x14ac:dyDescent="0.25">
      <c r="A28" s="182">
        <v>19</v>
      </c>
      <c r="B28" s="163" t="s">
        <v>2595</v>
      </c>
      <c r="C28" s="136" t="s">
        <v>1637</v>
      </c>
      <c r="D28" s="157" t="s">
        <v>39</v>
      </c>
      <c r="E28" s="158">
        <v>53</v>
      </c>
      <c r="F28" s="187"/>
      <c r="G28" s="152">
        <f t="shared" si="1"/>
        <v>0</v>
      </c>
      <c r="K28" s="3"/>
    </row>
    <row r="29" spans="1:11" s="57" customFormat="1" x14ac:dyDescent="0.25">
      <c r="A29" s="182">
        <v>20</v>
      </c>
      <c r="B29" s="163" t="s">
        <v>2595</v>
      </c>
      <c r="C29" s="136" t="s">
        <v>1638</v>
      </c>
      <c r="D29" s="157" t="s">
        <v>250</v>
      </c>
      <c r="E29" s="158">
        <v>4</v>
      </c>
      <c r="F29" s="187"/>
      <c r="G29" s="152">
        <f t="shared" si="1"/>
        <v>0</v>
      </c>
      <c r="K29" s="173"/>
    </row>
    <row r="30" spans="1:11" s="57" customFormat="1" x14ac:dyDescent="0.25">
      <c r="A30" s="182">
        <v>21</v>
      </c>
      <c r="B30" s="163" t="s">
        <v>2595</v>
      </c>
      <c r="C30" s="136" t="s">
        <v>1639</v>
      </c>
      <c r="D30" s="157" t="s">
        <v>250</v>
      </c>
      <c r="E30" s="158">
        <v>4</v>
      </c>
      <c r="F30" s="187"/>
      <c r="G30" s="152">
        <f t="shared" si="1"/>
        <v>0</v>
      </c>
      <c r="K30" s="173"/>
    </row>
    <row r="31" spans="1:11" s="57" customFormat="1" x14ac:dyDescent="0.25">
      <c r="A31" s="182">
        <v>22</v>
      </c>
      <c r="B31" s="163" t="s">
        <v>2595</v>
      </c>
      <c r="C31" s="136" t="s">
        <v>1640</v>
      </c>
      <c r="D31" s="157" t="s">
        <v>250</v>
      </c>
      <c r="E31" s="158">
        <v>12</v>
      </c>
      <c r="F31" s="187"/>
      <c r="G31" s="152">
        <f t="shared" si="1"/>
        <v>0</v>
      </c>
      <c r="K31" s="173"/>
    </row>
    <row r="32" spans="1:11" s="57" customFormat="1" x14ac:dyDescent="0.25">
      <c r="A32" s="182">
        <v>23</v>
      </c>
      <c r="B32" s="163" t="s">
        <v>2595</v>
      </c>
      <c r="C32" s="136" t="s">
        <v>1641</v>
      </c>
      <c r="D32" s="157" t="s">
        <v>250</v>
      </c>
      <c r="E32" s="158">
        <v>4</v>
      </c>
      <c r="F32" s="187"/>
      <c r="G32" s="152">
        <f t="shared" si="1"/>
        <v>0</v>
      </c>
      <c r="K32" s="173"/>
    </row>
    <row r="33" spans="1:11" s="57" customFormat="1" x14ac:dyDescent="0.25">
      <c r="A33" s="182">
        <v>24</v>
      </c>
      <c r="B33" s="163" t="s">
        <v>2595</v>
      </c>
      <c r="C33" s="136" t="s">
        <v>1642</v>
      </c>
      <c r="D33" s="157" t="s">
        <v>250</v>
      </c>
      <c r="E33" s="158">
        <v>8</v>
      </c>
      <c r="F33" s="187"/>
      <c r="G33" s="152">
        <f t="shared" si="1"/>
        <v>0</v>
      </c>
      <c r="K33" s="173"/>
    </row>
    <row r="34" spans="1:11" s="57" customFormat="1" x14ac:dyDescent="0.25">
      <c r="A34" s="182">
        <v>25</v>
      </c>
      <c r="B34" s="163" t="s">
        <v>2595</v>
      </c>
      <c r="C34" s="136" t="s">
        <v>1643</v>
      </c>
      <c r="D34" s="157" t="s">
        <v>250</v>
      </c>
      <c r="E34" s="158">
        <v>4</v>
      </c>
      <c r="F34" s="187"/>
      <c r="G34" s="152">
        <f t="shared" si="1"/>
        <v>0</v>
      </c>
      <c r="K34" s="173"/>
    </row>
    <row r="35" spans="1:11" s="57" customFormat="1" x14ac:dyDescent="0.25">
      <c r="A35" s="182">
        <v>26</v>
      </c>
      <c r="B35" s="163" t="s">
        <v>2595</v>
      </c>
      <c r="C35" s="136" t="s">
        <v>1644</v>
      </c>
      <c r="D35" s="157" t="s">
        <v>250</v>
      </c>
      <c r="E35" s="158">
        <v>20</v>
      </c>
      <c r="F35" s="187"/>
      <c r="G35" s="152">
        <f t="shared" si="1"/>
        <v>0</v>
      </c>
      <c r="K35" s="3"/>
    </row>
    <row r="36" spans="1:11" s="57" customFormat="1" x14ac:dyDescent="0.25">
      <c r="A36" s="182">
        <v>27</v>
      </c>
      <c r="B36" s="163" t="s">
        <v>2595</v>
      </c>
      <c r="C36" s="136" t="s">
        <v>1645</v>
      </c>
      <c r="D36" s="157" t="s">
        <v>250</v>
      </c>
      <c r="E36" s="158">
        <v>30</v>
      </c>
      <c r="F36" s="187"/>
      <c r="G36" s="152">
        <f t="shared" si="1"/>
        <v>0</v>
      </c>
      <c r="K36" s="3"/>
    </row>
    <row r="37" spans="1:11" s="57" customFormat="1" x14ac:dyDescent="0.25">
      <c r="A37" s="182">
        <v>28</v>
      </c>
      <c r="B37" s="163" t="s">
        <v>2595</v>
      </c>
      <c r="C37" s="136" t="s">
        <v>1646</v>
      </c>
      <c r="D37" s="157" t="s">
        <v>250</v>
      </c>
      <c r="E37" s="158">
        <v>48</v>
      </c>
      <c r="F37" s="187"/>
      <c r="G37" s="152">
        <f t="shared" si="1"/>
        <v>0</v>
      </c>
      <c r="K37" s="3"/>
    </row>
    <row r="38" spans="1:11" s="57" customFormat="1" x14ac:dyDescent="0.25">
      <c r="A38" s="182">
        <v>29</v>
      </c>
      <c r="B38" s="163" t="s">
        <v>2595</v>
      </c>
      <c r="C38" s="136" t="s">
        <v>1647</v>
      </c>
      <c r="D38" s="157" t="s">
        <v>250</v>
      </c>
      <c r="E38" s="158">
        <v>30</v>
      </c>
      <c r="F38" s="187"/>
      <c r="G38" s="152">
        <f t="shared" si="1"/>
        <v>0</v>
      </c>
      <c r="K38" s="3"/>
    </row>
    <row r="39" spans="1:11" s="57" customFormat="1" x14ac:dyDescent="0.25">
      <c r="A39" s="182">
        <v>30</v>
      </c>
      <c r="B39" s="163" t="s">
        <v>2595</v>
      </c>
      <c r="C39" s="136" t="s">
        <v>1648</v>
      </c>
      <c r="D39" s="157" t="s">
        <v>250</v>
      </c>
      <c r="E39" s="158">
        <v>30</v>
      </c>
      <c r="F39" s="187"/>
      <c r="G39" s="152">
        <f t="shared" si="1"/>
        <v>0</v>
      </c>
      <c r="K39" s="3"/>
    </row>
    <row r="40" spans="1:11" s="57" customFormat="1" x14ac:dyDescent="0.25">
      <c r="A40" s="182">
        <v>31</v>
      </c>
      <c r="B40" s="163" t="s">
        <v>2595</v>
      </c>
      <c r="C40" s="136" t="s">
        <v>1649</v>
      </c>
      <c r="D40" s="157" t="s">
        <v>250</v>
      </c>
      <c r="E40" s="158">
        <v>20</v>
      </c>
      <c r="F40" s="187"/>
      <c r="G40" s="152">
        <f t="shared" si="1"/>
        <v>0</v>
      </c>
      <c r="K40" s="3"/>
    </row>
    <row r="41" spans="1:11" s="57" customFormat="1" x14ac:dyDescent="0.25">
      <c r="A41" s="182">
        <v>32</v>
      </c>
      <c r="B41" s="163" t="s">
        <v>2595</v>
      </c>
      <c r="C41" s="136" t="s">
        <v>1650</v>
      </c>
      <c r="D41" s="157" t="s">
        <v>250</v>
      </c>
      <c r="E41" s="158">
        <v>22</v>
      </c>
      <c r="F41" s="187"/>
      <c r="G41" s="152">
        <f t="shared" si="1"/>
        <v>0</v>
      </c>
      <c r="K41" s="3"/>
    </row>
    <row r="42" spans="1:11" s="57" customFormat="1" x14ac:dyDescent="0.25">
      <c r="A42" s="182">
        <v>33</v>
      </c>
      <c r="B42" s="163" t="s">
        <v>2595</v>
      </c>
      <c r="C42" s="136" t="s">
        <v>1651</v>
      </c>
      <c r="D42" s="157" t="s">
        <v>250</v>
      </c>
      <c r="E42" s="158">
        <v>22</v>
      </c>
      <c r="F42" s="187"/>
      <c r="G42" s="152">
        <f t="shared" si="1"/>
        <v>0</v>
      </c>
      <c r="K42" s="3"/>
    </row>
    <row r="43" spans="1:11" s="57" customFormat="1" x14ac:dyDescent="0.25">
      <c r="A43" s="182">
        <v>34</v>
      </c>
      <c r="B43" s="163" t="s">
        <v>2595</v>
      </c>
      <c r="C43" s="136" t="s">
        <v>1652</v>
      </c>
      <c r="D43" s="157" t="s">
        <v>250</v>
      </c>
      <c r="E43" s="158">
        <v>6</v>
      </c>
      <c r="F43" s="187"/>
      <c r="G43" s="152">
        <f t="shared" si="1"/>
        <v>0</v>
      </c>
      <c r="K43" s="3"/>
    </row>
    <row r="44" spans="1:11" s="57" customFormat="1" x14ac:dyDescent="0.25">
      <c r="A44" s="182">
        <v>35</v>
      </c>
      <c r="B44" s="163" t="s">
        <v>2595</v>
      </c>
      <c r="C44" s="136" t="s">
        <v>1653</v>
      </c>
      <c r="D44" s="157" t="s">
        <v>250</v>
      </c>
      <c r="E44" s="158">
        <v>2</v>
      </c>
      <c r="F44" s="187"/>
      <c r="G44" s="152">
        <f t="shared" si="1"/>
        <v>0</v>
      </c>
      <c r="K44" s="3"/>
    </row>
    <row r="45" spans="1:11" s="57" customFormat="1" x14ac:dyDescent="0.25">
      <c r="A45" s="182">
        <v>36</v>
      </c>
      <c r="B45" s="163" t="s">
        <v>2595</v>
      </c>
      <c r="C45" s="136" t="s">
        <v>1654</v>
      </c>
      <c r="D45" s="157" t="s">
        <v>250</v>
      </c>
      <c r="E45" s="158">
        <v>2</v>
      </c>
      <c r="F45" s="187"/>
      <c r="G45" s="152">
        <f t="shared" si="1"/>
        <v>0</v>
      </c>
      <c r="K45" s="3"/>
    </row>
    <row r="46" spans="1:11" s="57" customFormat="1" ht="31.5" x14ac:dyDescent="0.25">
      <c r="A46" s="182">
        <v>37</v>
      </c>
      <c r="B46" s="163" t="s">
        <v>2595</v>
      </c>
      <c r="C46" s="136" t="s">
        <v>1655</v>
      </c>
      <c r="D46" s="157" t="s">
        <v>250</v>
      </c>
      <c r="E46" s="158">
        <v>2</v>
      </c>
      <c r="F46" s="187"/>
      <c r="G46" s="152">
        <f t="shared" si="1"/>
        <v>0</v>
      </c>
      <c r="K46" s="3"/>
    </row>
    <row r="47" spans="1:11" s="57" customFormat="1" ht="31.5" x14ac:dyDescent="0.25">
      <c r="A47" s="182">
        <v>38</v>
      </c>
      <c r="B47" s="163" t="s">
        <v>2595</v>
      </c>
      <c r="C47" s="136" t="s">
        <v>1656</v>
      </c>
      <c r="D47" s="157" t="s">
        <v>250</v>
      </c>
      <c r="E47" s="158">
        <v>2</v>
      </c>
      <c r="F47" s="187"/>
      <c r="G47" s="152">
        <f t="shared" si="1"/>
        <v>0</v>
      </c>
      <c r="K47" s="3"/>
    </row>
    <row r="48" spans="1:11" s="57" customFormat="1" ht="31.5" x14ac:dyDescent="0.25">
      <c r="A48" s="182">
        <v>39</v>
      </c>
      <c r="B48" s="163" t="s">
        <v>2595</v>
      </c>
      <c r="C48" s="136" t="s">
        <v>1657</v>
      </c>
      <c r="D48" s="157" t="s">
        <v>250</v>
      </c>
      <c r="E48" s="158">
        <v>2</v>
      </c>
      <c r="F48" s="187"/>
      <c r="G48" s="152">
        <f t="shared" si="1"/>
        <v>0</v>
      </c>
      <c r="K48" s="3"/>
    </row>
    <row r="49" spans="1:11" s="57" customFormat="1" ht="31.5" x14ac:dyDescent="0.25">
      <c r="A49" s="182">
        <v>40</v>
      </c>
      <c r="B49" s="163" t="s">
        <v>2595</v>
      </c>
      <c r="C49" s="136" t="s">
        <v>1658</v>
      </c>
      <c r="D49" s="157" t="s">
        <v>250</v>
      </c>
      <c r="E49" s="158">
        <v>2</v>
      </c>
      <c r="F49" s="187"/>
      <c r="G49" s="152">
        <f t="shared" si="1"/>
        <v>0</v>
      </c>
      <c r="K49" s="3"/>
    </row>
    <row r="50" spans="1:11" s="57" customFormat="1" x14ac:dyDescent="0.25">
      <c r="A50" s="182">
        <v>41</v>
      </c>
      <c r="B50" s="163" t="s">
        <v>2595</v>
      </c>
      <c r="C50" s="136" t="s">
        <v>1659</v>
      </c>
      <c r="D50" s="157" t="s">
        <v>250</v>
      </c>
      <c r="E50" s="158">
        <v>2</v>
      </c>
      <c r="F50" s="187"/>
      <c r="G50" s="152">
        <f t="shared" si="1"/>
        <v>0</v>
      </c>
      <c r="K50" s="3"/>
    </row>
    <row r="51" spans="1:11" s="57" customFormat="1" x14ac:dyDescent="0.25">
      <c r="A51" s="182">
        <v>42</v>
      </c>
      <c r="B51" s="163" t="s">
        <v>2595</v>
      </c>
      <c r="C51" s="136" t="s">
        <v>1660</v>
      </c>
      <c r="D51" s="157" t="s">
        <v>250</v>
      </c>
      <c r="E51" s="158">
        <v>2</v>
      </c>
      <c r="F51" s="187"/>
      <c r="G51" s="152">
        <f t="shared" si="1"/>
        <v>0</v>
      </c>
      <c r="K51" s="3"/>
    </row>
    <row r="52" spans="1:11" s="57" customFormat="1" x14ac:dyDescent="0.25">
      <c r="A52" s="182">
        <v>43</v>
      </c>
      <c r="B52" s="163" t="s">
        <v>2595</v>
      </c>
      <c r="C52" s="136" t="s">
        <v>1661</v>
      </c>
      <c r="D52" s="157" t="s">
        <v>250</v>
      </c>
      <c r="E52" s="158">
        <v>4</v>
      </c>
      <c r="F52" s="187"/>
      <c r="G52" s="152">
        <f t="shared" si="1"/>
        <v>0</v>
      </c>
      <c r="K52" s="3"/>
    </row>
    <row r="53" spans="1:11" s="57" customFormat="1" x14ac:dyDescent="0.25">
      <c r="A53" s="182">
        <v>44</v>
      </c>
      <c r="B53" s="163" t="s">
        <v>2595</v>
      </c>
      <c r="C53" s="136" t="s">
        <v>1662</v>
      </c>
      <c r="D53" s="157" t="s">
        <v>250</v>
      </c>
      <c r="E53" s="158">
        <v>2</v>
      </c>
      <c r="F53" s="187"/>
      <c r="G53" s="152">
        <f t="shared" si="1"/>
        <v>0</v>
      </c>
      <c r="K53" s="3"/>
    </row>
    <row r="54" spans="1:11" s="57" customFormat="1" x14ac:dyDescent="0.25">
      <c r="A54" s="182">
        <v>45</v>
      </c>
      <c r="B54" s="163" t="s">
        <v>2595</v>
      </c>
      <c r="C54" s="136" t="s">
        <v>1663</v>
      </c>
      <c r="D54" s="157" t="s">
        <v>250</v>
      </c>
      <c r="E54" s="158">
        <v>2</v>
      </c>
      <c r="F54" s="187"/>
      <c r="G54" s="152">
        <f t="shared" si="1"/>
        <v>0</v>
      </c>
      <c r="K54" s="3"/>
    </row>
    <row r="55" spans="1:11" s="57" customFormat="1" x14ac:dyDescent="0.25">
      <c r="A55" s="182">
        <v>46</v>
      </c>
      <c r="B55" s="163" t="s">
        <v>2595</v>
      </c>
      <c r="C55" s="136" t="s">
        <v>1664</v>
      </c>
      <c r="D55" s="157" t="s">
        <v>250</v>
      </c>
      <c r="E55" s="158">
        <v>4</v>
      </c>
      <c r="F55" s="187"/>
      <c r="G55" s="152">
        <f t="shared" si="1"/>
        <v>0</v>
      </c>
      <c r="K55" s="3"/>
    </row>
    <row r="56" spans="1:11" s="57" customFormat="1" x14ac:dyDescent="0.25">
      <c r="A56" s="182">
        <v>47</v>
      </c>
      <c r="B56" s="163" t="s">
        <v>2595</v>
      </c>
      <c r="C56" s="136" t="s">
        <v>1665</v>
      </c>
      <c r="D56" s="157" t="s">
        <v>250</v>
      </c>
      <c r="E56" s="158">
        <v>2</v>
      </c>
      <c r="F56" s="187"/>
      <c r="G56" s="152">
        <f t="shared" si="1"/>
        <v>0</v>
      </c>
      <c r="K56" s="3"/>
    </row>
    <row r="57" spans="1:11" s="57" customFormat="1" x14ac:dyDescent="0.25">
      <c r="A57" s="182">
        <v>48</v>
      </c>
      <c r="B57" s="163" t="s">
        <v>2595</v>
      </c>
      <c r="C57" s="136" t="s">
        <v>1666</v>
      </c>
      <c r="D57" s="157" t="s">
        <v>250</v>
      </c>
      <c r="E57" s="158">
        <v>2</v>
      </c>
      <c r="F57" s="187"/>
      <c r="G57" s="152">
        <f t="shared" si="1"/>
        <v>0</v>
      </c>
      <c r="K57" s="3"/>
    </row>
    <row r="58" spans="1:11" s="57" customFormat="1" ht="47.25" x14ac:dyDescent="0.25">
      <c r="A58" s="182">
        <v>49</v>
      </c>
      <c r="B58" s="163" t="s">
        <v>2595</v>
      </c>
      <c r="C58" s="136" t="s">
        <v>1667</v>
      </c>
      <c r="D58" s="157" t="s">
        <v>250</v>
      </c>
      <c r="E58" s="158">
        <v>12</v>
      </c>
      <c r="F58" s="187"/>
      <c r="G58" s="152">
        <f t="shared" si="1"/>
        <v>0</v>
      </c>
      <c r="K58" s="173"/>
    </row>
    <row r="59" spans="1:11" s="57" customFormat="1" ht="47.25" x14ac:dyDescent="0.25">
      <c r="A59" s="182">
        <v>50</v>
      </c>
      <c r="B59" s="163" t="s">
        <v>2595</v>
      </c>
      <c r="C59" s="136" t="s">
        <v>1668</v>
      </c>
      <c r="D59" s="157" t="s">
        <v>250</v>
      </c>
      <c r="E59" s="158">
        <v>6</v>
      </c>
      <c r="F59" s="187"/>
      <c r="G59" s="152">
        <f t="shared" si="1"/>
        <v>0</v>
      </c>
      <c r="K59" s="173"/>
    </row>
    <row r="60" spans="1:11" s="57" customFormat="1" ht="47.25" x14ac:dyDescent="0.25">
      <c r="A60" s="182">
        <v>51</v>
      </c>
      <c r="B60" s="163" t="s">
        <v>2595</v>
      </c>
      <c r="C60" s="136" t="s">
        <v>1669</v>
      </c>
      <c r="D60" s="157" t="s">
        <v>250</v>
      </c>
      <c r="E60" s="158">
        <v>14</v>
      </c>
      <c r="F60" s="187"/>
      <c r="G60" s="152">
        <f t="shared" si="1"/>
        <v>0</v>
      </c>
      <c r="K60" s="173"/>
    </row>
    <row r="61" spans="1:11" s="57" customFormat="1" ht="47.25" x14ac:dyDescent="0.25">
      <c r="A61" s="182">
        <v>52</v>
      </c>
      <c r="B61" s="163" t="s">
        <v>2595</v>
      </c>
      <c r="C61" s="136" t="s">
        <v>1670</v>
      </c>
      <c r="D61" s="157" t="s">
        <v>250</v>
      </c>
      <c r="E61" s="158">
        <v>8</v>
      </c>
      <c r="F61" s="187"/>
      <c r="G61" s="152">
        <f t="shared" si="1"/>
        <v>0</v>
      </c>
      <c r="K61" s="173"/>
    </row>
    <row r="62" spans="1:11" s="57" customFormat="1" ht="47.25" x14ac:dyDescent="0.25">
      <c r="A62" s="182">
        <v>53</v>
      </c>
      <c r="B62" s="163" t="s">
        <v>2595</v>
      </c>
      <c r="C62" s="136" t="s">
        <v>1671</v>
      </c>
      <c r="D62" s="157" t="s">
        <v>250</v>
      </c>
      <c r="E62" s="158">
        <v>40</v>
      </c>
      <c r="F62" s="187"/>
      <c r="G62" s="152">
        <f t="shared" si="1"/>
        <v>0</v>
      </c>
      <c r="K62" s="173"/>
    </row>
    <row r="63" spans="1:11" s="57" customFormat="1" ht="47.25" x14ac:dyDescent="0.25">
      <c r="A63" s="182">
        <v>54</v>
      </c>
      <c r="B63" s="163" t="s">
        <v>2595</v>
      </c>
      <c r="C63" s="136" t="s">
        <v>1672</v>
      </c>
      <c r="D63" s="157" t="s">
        <v>250</v>
      </c>
      <c r="E63" s="158">
        <v>4</v>
      </c>
      <c r="F63" s="187"/>
      <c r="G63" s="152">
        <f t="shared" si="1"/>
        <v>0</v>
      </c>
      <c r="K63" s="173"/>
    </row>
    <row r="64" spans="1:11" s="57" customFormat="1" x14ac:dyDescent="0.25">
      <c r="A64" s="182">
        <v>55</v>
      </c>
      <c r="B64" s="163" t="s">
        <v>2595</v>
      </c>
      <c r="C64" s="136" t="s">
        <v>1673</v>
      </c>
      <c r="D64" s="157" t="s">
        <v>250</v>
      </c>
      <c r="E64" s="158">
        <v>2</v>
      </c>
      <c r="F64" s="187"/>
      <c r="G64" s="152">
        <f t="shared" si="1"/>
        <v>0</v>
      </c>
      <c r="K64" s="3"/>
    </row>
    <row r="65" spans="1:11" s="57" customFormat="1" x14ac:dyDescent="0.25">
      <c r="A65" s="182">
        <v>56</v>
      </c>
      <c r="B65" s="163" t="s">
        <v>2595</v>
      </c>
      <c r="C65" s="136" t="s">
        <v>1674</v>
      </c>
      <c r="D65" s="157" t="s">
        <v>250</v>
      </c>
      <c r="E65" s="158">
        <v>4</v>
      </c>
      <c r="F65" s="187"/>
      <c r="G65" s="152">
        <f t="shared" si="1"/>
        <v>0</v>
      </c>
      <c r="K65" s="3"/>
    </row>
    <row r="66" spans="1:11" s="57" customFormat="1" x14ac:dyDescent="0.25">
      <c r="A66" s="182">
        <v>57</v>
      </c>
      <c r="B66" s="163" t="s">
        <v>2595</v>
      </c>
      <c r="C66" s="136" t="s">
        <v>1675</v>
      </c>
      <c r="D66" s="157" t="s">
        <v>250</v>
      </c>
      <c r="E66" s="158">
        <v>74</v>
      </c>
      <c r="F66" s="187"/>
      <c r="G66" s="152">
        <f t="shared" si="1"/>
        <v>0</v>
      </c>
      <c r="K66" s="173"/>
    </row>
    <row r="67" spans="1:11" s="57" customFormat="1" x14ac:dyDescent="0.25">
      <c r="A67" s="182">
        <v>58</v>
      </c>
      <c r="B67" s="163" t="s">
        <v>2595</v>
      </c>
      <c r="C67" s="136" t="s">
        <v>1676</v>
      </c>
      <c r="D67" s="157" t="s">
        <v>41</v>
      </c>
      <c r="E67" s="158">
        <v>1.3</v>
      </c>
      <c r="F67" s="187"/>
      <c r="G67" s="152">
        <f t="shared" si="1"/>
        <v>0</v>
      </c>
      <c r="K67" s="173"/>
    </row>
    <row r="68" spans="1:11" s="57" customFormat="1" x14ac:dyDescent="0.25">
      <c r="A68" s="182">
        <v>59</v>
      </c>
      <c r="B68" s="163" t="s">
        <v>2595</v>
      </c>
      <c r="C68" s="136" t="s">
        <v>1677</v>
      </c>
      <c r="D68" s="157" t="s">
        <v>41</v>
      </c>
      <c r="E68" s="158">
        <v>8.1</v>
      </c>
      <c r="F68" s="187"/>
      <c r="G68" s="152">
        <f t="shared" si="1"/>
        <v>0</v>
      </c>
      <c r="K68" s="173"/>
    </row>
    <row r="69" spans="1:11" s="57" customFormat="1" x14ac:dyDescent="0.25">
      <c r="A69" s="182">
        <v>60</v>
      </c>
      <c r="B69" s="163" t="s">
        <v>2595</v>
      </c>
      <c r="C69" s="136" t="s">
        <v>1678</v>
      </c>
      <c r="D69" s="157" t="s">
        <v>41</v>
      </c>
      <c r="E69" s="158">
        <v>0.36</v>
      </c>
      <c r="F69" s="187"/>
      <c r="G69" s="152">
        <f t="shared" si="1"/>
        <v>0</v>
      </c>
      <c r="K69" s="173"/>
    </row>
    <row r="70" spans="1:11" s="57" customFormat="1" x14ac:dyDescent="0.25">
      <c r="A70" s="182">
        <v>61</v>
      </c>
      <c r="B70" s="163" t="s">
        <v>2595</v>
      </c>
      <c r="C70" s="136" t="s">
        <v>1679</v>
      </c>
      <c r="D70" s="157" t="s">
        <v>41</v>
      </c>
      <c r="E70" s="158">
        <v>1.86</v>
      </c>
      <c r="F70" s="187"/>
      <c r="G70" s="152">
        <f t="shared" si="1"/>
        <v>0</v>
      </c>
    </row>
    <row r="71" spans="1:11" s="57" customFormat="1" x14ac:dyDescent="0.25">
      <c r="A71" s="182">
        <v>62</v>
      </c>
      <c r="B71" s="163" t="s">
        <v>2595</v>
      </c>
      <c r="C71" s="136" t="s">
        <v>1680</v>
      </c>
      <c r="D71" s="157" t="s">
        <v>250</v>
      </c>
      <c r="E71" s="158">
        <v>3</v>
      </c>
      <c r="F71" s="187"/>
      <c r="G71" s="152">
        <f t="shared" si="1"/>
        <v>0</v>
      </c>
      <c r="K71" s="173"/>
    </row>
    <row r="72" spans="1:11" x14ac:dyDescent="0.25">
      <c r="A72" s="180"/>
      <c r="B72" s="144"/>
      <c r="C72" s="172" t="s">
        <v>1681</v>
      </c>
      <c r="D72" s="146" t="s">
        <v>397</v>
      </c>
      <c r="E72" s="159" t="s">
        <v>397</v>
      </c>
      <c r="F72" s="188" t="s">
        <v>397</v>
      </c>
      <c r="G72" s="165">
        <f>SUM(G17:G71)</f>
        <v>0</v>
      </c>
      <c r="H72" s="147"/>
      <c r="I72" s="148"/>
    </row>
    <row r="73" spans="1:11" s="57" customFormat="1" x14ac:dyDescent="0.25">
      <c r="A73" s="178"/>
      <c r="B73" s="169"/>
      <c r="C73" s="170" t="s">
        <v>1682</v>
      </c>
      <c r="D73" s="171" t="s">
        <v>397</v>
      </c>
      <c r="E73" s="161" t="s">
        <v>397</v>
      </c>
      <c r="F73" s="187" t="s">
        <v>397</v>
      </c>
      <c r="G73" s="134" t="s">
        <v>397</v>
      </c>
      <c r="K73" s="3"/>
    </row>
    <row r="74" spans="1:11" s="57" customFormat="1" ht="31.5" x14ac:dyDescent="0.25">
      <c r="A74" s="182">
        <v>63</v>
      </c>
      <c r="B74" s="163" t="s">
        <v>2595</v>
      </c>
      <c r="C74" s="136" t="s">
        <v>1683</v>
      </c>
      <c r="D74" s="157" t="s">
        <v>39</v>
      </c>
      <c r="E74" s="158">
        <v>277.2</v>
      </c>
      <c r="F74" s="187"/>
      <c r="G74" s="152">
        <f t="shared" ref="G74:G78" si="2">ROUND(E74*F74,2)</f>
        <v>0</v>
      </c>
      <c r="K74" s="173"/>
    </row>
    <row r="75" spans="1:11" s="57" customFormat="1" ht="31.5" x14ac:dyDescent="0.25">
      <c r="A75" s="182">
        <v>64</v>
      </c>
      <c r="B75" s="163" t="s">
        <v>2595</v>
      </c>
      <c r="C75" s="136" t="s">
        <v>1684</v>
      </c>
      <c r="D75" s="157" t="s">
        <v>39</v>
      </c>
      <c r="E75" s="158">
        <v>210.9</v>
      </c>
      <c r="F75" s="187"/>
      <c r="G75" s="152">
        <f t="shared" si="2"/>
        <v>0</v>
      </c>
      <c r="K75" s="173"/>
    </row>
    <row r="76" spans="1:11" s="57" customFormat="1" x14ac:dyDescent="0.25">
      <c r="A76" s="182">
        <v>65</v>
      </c>
      <c r="B76" s="163" t="s">
        <v>2595</v>
      </c>
      <c r="C76" s="136" t="s">
        <v>1685</v>
      </c>
      <c r="D76" s="157" t="s">
        <v>903</v>
      </c>
      <c r="E76" s="158">
        <v>2</v>
      </c>
      <c r="F76" s="187"/>
      <c r="G76" s="152">
        <f t="shared" si="2"/>
        <v>0</v>
      </c>
      <c r="K76" s="173"/>
    </row>
    <row r="77" spans="1:11" s="57" customFormat="1" x14ac:dyDescent="0.25">
      <c r="A77" s="182">
        <v>66</v>
      </c>
      <c r="B77" s="163" t="s">
        <v>2595</v>
      </c>
      <c r="C77" s="136" t="s">
        <v>1686</v>
      </c>
      <c r="D77" s="157" t="s">
        <v>903</v>
      </c>
      <c r="E77" s="158">
        <v>2</v>
      </c>
      <c r="F77" s="187"/>
      <c r="G77" s="152">
        <f t="shared" si="2"/>
        <v>0</v>
      </c>
      <c r="K77" s="173"/>
    </row>
    <row r="78" spans="1:11" s="57" customFormat="1" x14ac:dyDescent="0.25">
      <c r="A78" s="182">
        <v>67</v>
      </c>
      <c r="B78" s="163" t="s">
        <v>2595</v>
      </c>
      <c r="C78" s="136" t="s">
        <v>1687</v>
      </c>
      <c r="D78" s="157" t="s">
        <v>250</v>
      </c>
      <c r="E78" s="158">
        <v>88</v>
      </c>
      <c r="F78" s="187"/>
      <c r="G78" s="152">
        <f t="shared" si="2"/>
        <v>0</v>
      </c>
      <c r="K78" s="173"/>
    </row>
    <row r="79" spans="1:11" x14ac:dyDescent="0.25">
      <c r="A79" s="180"/>
      <c r="B79" s="144"/>
      <c r="C79" s="172" t="s">
        <v>1688</v>
      </c>
      <c r="D79" s="146" t="s">
        <v>397</v>
      </c>
      <c r="E79" s="159" t="s">
        <v>397</v>
      </c>
      <c r="F79" s="188" t="s">
        <v>397</v>
      </c>
      <c r="G79" s="165">
        <f>SUM(G74:G78)</f>
        <v>0</v>
      </c>
      <c r="H79" s="147"/>
      <c r="I79" s="148"/>
    </row>
    <row r="80" spans="1:11" s="57" customFormat="1" x14ac:dyDescent="0.25">
      <c r="A80" s="178"/>
      <c r="B80" s="169"/>
      <c r="C80" s="170" t="s">
        <v>1689</v>
      </c>
      <c r="D80" s="171" t="s">
        <v>397</v>
      </c>
      <c r="E80" s="161" t="s">
        <v>397</v>
      </c>
      <c r="F80" s="187" t="s">
        <v>397</v>
      </c>
      <c r="G80" s="134" t="s">
        <v>397</v>
      </c>
      <c r="K80" s="3"/>
    </row>
    <row r="81" spans="1:11" s="57" customFormat="1" x14ac:dyDescent="0.25">
      <c r="A81" s="182">
        <v>68</v>
      </c>
      <c r="B81" s="163" t="s">
        <v>2595</v>
      </c>
      <c r="C81" s="136" t="s">
        <v>1690</v>
      </c>
      <c r="D81" s="157" t="s">
        <v>1691</v>
      </c>
      <c r="E81" s="158">
        <v>88</v>
      </c>
      <c r="F81" s="187"/>
      <c r="G81" s="152">
        <f t="shared" ref="G81:G82" si="3">ROUND(E81*F81,2)</f>
        <v>0</v>
      </c>
      <c r="K81" s="173"/>
    </row>
    <row r="82" spans="1:11" s="57" customFormat="1" x14ac:dyDescent="0.25">
      <c r="A82" s="182">
        <v>69</v>
      </c>
      <c r="B82" s="163" t="s">
        <v>2595</v>
      </c>
      <c r="C82" s="136" t="s">
        <v>1692</v>
      </c>
      <c r="D82" s="157" t="s">
        <v>1693</v>
      </c>
      <c r="E82" s="158">
        <v>4</v>
      </c>
      <c r="F82" s="187"/>
      <c r="G82" s="152">
        <f t="shared" si="3"/>
        <v>0</v>
      </c>
      <c r="K82" s="173"/>
    </row>
    <row r="83" spans="1:11" x14ac:dyDescent="0.25">
      <c r="A83" s="180"/>
      <c r="B83" s="144"/>
      <c r="C83" s="172" t="s">
        <v>1694</v>
      </c>
      <c r="D83" s="146" t="s">
        <v>397</v>
      </c>
      <c r="E83" s="159" t="s">
        <v>397</v>
      </c>
      <c r="F83" s="188" t="s">
        <v>397</v>
      </c>
      <c r="G83" s="165">
        <f>SUM(G81:G82)</f>
        <v>0</v>
      </c>
      <c r="H83" s="147"/>
      <c r="I83" s="148"/>
    </row>
    <row r="84" spans="1:11" s="57" customFormat="1" x14ac:dyDescent="0.25">
      <c r="A84" s="178"/>
      <c r="B84" s="169"/>
      <c r="C84" s="170" t="s">
        <v>1212</v>
      </c>
      <c r="D84" s="171" t="s">
        <v>397</v>
      </c>
      <c r="E84" s="161" t="s">
        <v>397</v>
      </c>
      <c r="F84" s="187" t="s">
        <v>397</v>
      </c>
      <c r="G84" s="134" t="s">
        <v>397</v>
      </c>
      <c r="K84" s="3"/>
    </row>
    <row r="85" spans="1:11" s="57" customFormat="1" x14ac:dyDescent="0.25">
      <c r="A85" s="182">
        <v>70</v>
      </c>
      <c r="B85" s="163" t="s">
        <v>2595</v>
      </c>
      <c r="C85" s="136" t="s">
        <v>1695</v>
      </c>
      <c r="D85" s="157" t="s">
        <v>29</v>
      </c>
      <c r="E85" s="158">
        <v>6</v>
      </c>
      <c r="F85" s="187"/>
      <c r="G85" s="152">
        <f t="shared" ref="G85:G92" si="4">ROUND(E85*F85,2)</f>
        <v>0</v>
      </c>
      <c r="K85" s="173"/>
    </row>
    <row r="86" spans="1:11" s="57" customFormat="1" x14ac:dyDescent="0.25">
      <c r="A86" s="182">
        <v>71</v>
      </c>
      <c r="B86" s="163" t="s">
        <v>2595</v>
      </c>
      <c r="C86" s="136" t="s">
        <v>1696</v>
      </c>
      <c r="D86" s="157" t="s">
        <v>39</v>
      </c>
      <c r="E86" s="158">
        <v>2</v>
      </c>
      <c r="F86" s="187"/>
      <c r="G86" s="152">
        <f t="shared" si="4"/>
        <v>0</v>
      </c>
      <c r="K86" s="3"/>
    </row>
    <row r="87" spans="1:11" s="57" customFormat="1" x14ac:dyDescent="0.25">
      <c r="A87" s="182">
        <v>72</v>
      </c>
      <c r="B87" s="163" t="s">
        <v>2595</v>
      </c>
      <c r="C87" s="136" t="s">
        <v>1697</v>
      </c>
      <c r="D87" s="157" t="s">
        <v>250</v>
      </c>
      <c r="E87" s="158">
        <v>4</v>
      </c>
      <c r="F87" s="187"/>
      <c r="G87" s="152">
        <f t="shared" si="4"/>
        <v>0</v>
      </c>
      <c r="K87" s="173"/>
    </row>
    <row r="88" spans="1:11" s="57" customFormat="1" ht="31.5" x14ac:dyDescent="0.25">
      <c r="A88" s="182">
        <v>73</v>
      </c>
      <c r="B88" s="163" t="s">
        <v>2595</v>
      </c>
      <c r="C88" s="136" t="s">
        <v>1698</v>
      </c>
      <c r="D88" s="157" t="s">
        <v>29</v>
      </c>
      <c r="E88" s="158">
        <v>3</v>
      </c>
      <c r="F88" s="187"/>
      <c r="G88" s="152">
        <f t="shared" si="4"/>
        <v>0</v>
      </c>
      <c r="K88" s="173"/>
    </row>
    <row r="89" spans="1:11" s="57" customFormat="1" x14ac:dyDescent="0.25">
      <c r="A89" s="182">
        <v>74</v>
      </c>
      <c r="B89" s="163" t="s">
        <v>2595</v>
      </c>
      <c r="C89" s="136" t="s">
        <v>1699</v>
      </c>
      <c r="D89" s="157" t="s">
        <v>29</v>
      </c>
      <c r="E89" s="158">
        <v>6</v>
      </c>
      <c r="F89" s="187"/>
      <c r="G89" s="152">
        <f t="shared" si="4"/>
        <v>0</v>
      </c>
      <c r="K89" s="173"/>
    </row>
    <row r="90" spans="1:11" s="57" customFormat="1" x14ac:dyDescent="0.25">
      <c r="A90" s="182">
        <v>75</v>
      </c>
      <c r="B90" s="163" t="s">
        <v>2595</v>
      </c>
      <c r="C90" s="136" t="s">
        <v>1215</v>
      </c>
      <c r="D90" s="157" t="s">
        <v>29</v>
      </c>
      <c r="E90" s="158">
        <v>60</v>
      </c>
      <c r="F90" s="187"/>
      <c r="G90" s="152">
        <f t="shared" si="4"/>
        <v>0</v>
      </c>
      <c r="K90" s="173"/>
    </row>
    <row r="91" spans="1:11" s="57" customFormat="1" x14ac:dyDescent="0.25">
      <c r="A91" s="182">
        <v>76</v>
      </c>
      <c r="B91" s="163" t="s">
        <v>2595</v>
      </c>
      <c r="C91" s="136" t="s">
        <v>1700</v>
      </c>
      <c r="D91" s="157" t="s">
        <v>39</v>
      </c>
      <c r="E91" s="158">
        <v>120</v>
      </c>
      <c r="F91" s="187"/>
      <c r="G91" s="152">
        <f t="shared" si="4"/>
        <v>0</v>
      </c>
      <c r="K91" s="3"/>
    </row>
    <row r="92" spans="1:11" s="57" customFormat="1" x14ac:dyDescent="0.25">
      <c r="A92" s="182">
        <v>77</v>
      </c>
      <c r="B92" s="163" t="s">
        <v>2595</v>
      </c>
      <c r="C92" s="136" t="s">
        <v>1216</v>
      </c>
      <c r="D92" s="157" t="s">
        <v>29</v>
      </c>
      <c r="E92" s="158">
        <v>60</v>
      </c>
      <c r="F92" s="187"/>
      <c r="G92" s="152">
        <f t="shared" si="4"/>
        <v>0</v>
      </c>
      <c r="K92" s="3"/>
    </row>
    <row r="93" spans="1:11" x14ac:dyDescent="0.25">
      <c r="A93" s="180"/>
      <c r="B93" s="144"/>
      <c r="C93" s="172" t="s">
        <v>1701</v>
      </c>
      <c r="D93" s="146" t="s">
        <v>397</v>
      </c>
      <c r="E93" s="159" t="s">
        <v>397</v>
      </c>
      <c r="F93" s="188" t="s">
        <v>397</v>
      </c>
      <c r="G93" s="165">
        <f>SUM(G85:G92)</f>
        <v>0</v>
      </c>
      <c r="H93" s="147"/>
      <c r="I93" s="148"/>
    </row>
    <row r="94" spans="1:11" s="57" customFormat="1" x14ac:dyDescent="0.25">
      <c r="A94" s="178"/>
      <c r="B94" s="169"/>
      <c r="C94" s="170" t="s">
        <v>1389</v>
      </c>
      <c r="D94" s="171" t="s">
        <v>397</v>
      </c>
      <c r="E94" s="161" t="s">
        <v>397</v>
      </c>
      <c r="F94" s="187" t="s">
        <v>397</v>
      </c>
      <c r="G94" s="134" t="s">
        <v>397</v>
      </c>
      <c r="K94" s="3"/>
    </row>
    <row r="95" spans="1:11" s="57" customFormat="1" ht="63" x14ac:dyDescent="0.25">
      <c r="A95" s="182">
        <v>78</v>
      </c>
      <c r="B95" s="163" t="s">
        <v>2594</v>
      </c>
      <c r="C95" s="136" t="s">
        <v>2840</v>
      </c>
      <c r="D95" s="157" t="s">
        <v>41</v>
      </c>
      <c r="E95" s="158">
        <v>313.54000000000002</v>
      </c>
      <c r="F95" s="187"/>
      <c r="G95" s="152">
        <f t="shared" ref="G95:G99" si="5">ROUND(E95*F95,2)</f>
        <v>0</v>
      </c>
      <c r="K95" s="173"/>
    </row>
    <row r="96" spans="1:11" s="57" customFormat="1" ht="78.75" x14ac:dyDescent="0.25">
      <c r="A96" s="182">
        <v>79</v>
      </c>
      <c r="B96" s="163" t="s">
        <v>2594</v>
      </c>
      <c r="C96" s="136" t="s">
        <v>2684</v>
      </c>
      <c r="D96" s="157" t="s">
        <v>41</v>
      </c>
      <c r="E96" s="158">
        <v>78.38</v>
      </c>
      <c r="F96" s="187"/>
      <c r="G96" s="152">
        <f t="shared" si="5"/>
        <v>0</v>
      </c>
      <c r="K96" s="266"/>
    </row>
    <row r="97" spans="1:11" s="57" customFormat="1" ht="47.25" x14ac:dyDescent="0.25">
      <c r="A97" s="182">
        <v>80</v>
      </c>
      <c r="B97" s="163" t="s">
        <v>2594</v>
      </c>
      <c r="C97" s="136" t="s">
        <v>1019</v>
      </c>
      <c r="D97" s="157" t="s">
        <v>41</v>
      </c>
      <c r="E97" s="158">
        <v>391.92</v>
      </c>
      <c r="F97" s="187"/>
      <c r="G97" s="152">
        <f t="shared" si="5"/>
        <v>0</v>
      </c>
      <c r="K97" s="173"/>
    </row>
    <row r="98" spans="1:11" s="57" customFormat="1" x14ac:dyDescent="0.25">
      <c r="A98" s="182">
        <v>81</v>
      </c>
      <c r="B98" s="163" t="s">
        <v>2594</v>
      </c>
      <c r="C98" s="136" t="s">
        <v>1020</v>
      </c>
      <c r="D98" s="157" t="s">
        <v>41</v>
      </c>
      <c r="E98" s="158">
        <v>391.92</v>
      </c>
      <c r="F98" s="187"/>
      <c r="G98" s="152">
        <f t="shared" si="5"/>
        <v>0</v>
      </c>
      <c r="K98" s="3"/>
    </row>
    <row r="99" spans="1:11" s="57" customFormat="1" ht="47.25" x14ac:dyDescent="0.25">
      <c r="A99" s="182">
        <v>82</v>
      </c>
      <c r="B99" s="163" t="s">
        <v>2594</v>
      </c>
      <c r="C99" s="136" t="s">
        <v>2766</v>
      </c>
      <c r="D99" s="157" t="s">
        <v>39</v>
      </c>
      <c r="E99" s="158">
        <v>326.60000000000002</v>
      </c>
      <c r="F99" s="187"/>
      <c r="G99" s="152">
        <f t="shared" si="5"/>
        <v>0</v>
      </c>
      <c r="K99" s="173"/>
    </row>
    <row r="100" spans="1:11" x14ac:dyDescent="0.25">
      <c r="A100" s="180"/>
      <c r="B100" s="144"/>
      <c r="C100" s="172" t="s">
        <v>1702</v>
      </c>
      <c r="D100" s="146"/>
      <c r="E100" s="159"/>
      <c r="F100" s="188"/>
      <c r="G100" s="165">
        <f>SUM(G95:G99)</f>
        <v>0</v>
      </c>
      <c r="H100" s="147"/>
      <c r="I100" s="148"/>
    </row>
    <row r="101" spans="1:11" s="57" customFormat="1" x14ac:dyDescent="0.25">
      <c r="A101" s="419" t="s">
        <v>396</v>
      </c>
      <c r="B101" s="420"/>
      <c r="C101" s="420"/>
      <c r="D101" s="420"/>
      <c r="E101" s="420"/>
      <c r="F101" s="421"/>
      <c r="G101" s="156">
        <f>SUM(G95:G99)+SUM(G85:G92)+SUM(G81:G82)+SUM(G74:G78)+SUM(G17:G71)+SUM(G8:G14)</f>
        <v>0</v>
      </c>
      <c r="K101" s="3"/>
    </row>
  </sheetData>
  <mergeCells count="7">
    <mergeCell ref="G2:G4"/>
    <mergeCell ref="B3:B4"/>
    <mergeCell ref="A101:F101"/>
    <mergeCell ref="A2:A4"/>
    <mergeCell ref="D2:D4"/>
    <mergeCell ref="E2:E4"/>
    <mergeCell ref="F2:F4"/>
  </mergeCells>
  <phoneticPr fontId="2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BBA8-F296-4D94-9D1D-EC1630B925EA}">
  <dimension ref="A1:K75"/>
  <sheetViews>
    <sheetView zoomScaleNormal="100" workbookViewId="0">
      <selection activeCell="A2" sqref="A2:A4"/>
    </sheetView>
  </sheetViews>
  <sheetFormatPr defaultColWidth="9.140625" defaultRowHeight="15.75" x14ac:dyDescent="0.25"/>
  <cols>
    <col min="1" max="1" width="10" style="176" customWidth="1"/>
    <col min="2" max="2" width="13.85546875" style="39" bestFit="1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3" customWidth="1"/>
    <col min="9" max="9" width="17.140625" style="3" customWidth="1"/>
    <col min="10" max="10" width="9.28515625" style="3" customWidth="1"/>
    <col min="11" max="11" width="59.28515625" style="173" customWidth="1"/>
    <col min="12" max="16384" width="9.140625" style="3"/>
  </cols>
  <sheetData>
    <row r="1" spans="1:11" x14ac:dyDescent="0.25">
      <c r="G1" s="124"/>
    </row>
    <row r="2" spans="1:11" ht="26.25" customHeight="1" x14ac:dyDescent="0.25">
      <c r="A2" s="425" t="s">
        <v>0</v>
      </c>
      <c r="B2" s="126" t="s">
        <v>1</v>
      </c>
      <c r="C2" s="127" t="s">
        <v>1764</v>
      </c>
      <c r="D2" s="423" t="s">
        <v>2</v>
      </c>
      <c r="E2" s="424" t="s">
        <v>3</v>
      </c>
      <c r="F2" s="426" t="s">
        <v>4</v>
      </c>
      <c r="G2" s="416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16"/>
    </row>
    <row r="4" spans="1:11" x14ac:dyDescent="0.25">
      <c r="A4" s="425"/>
      <c r="B4" s="418"/>
      <c r="C4" s="130" t="s">
        <v>8</v>
      </c>
      <c r="D4" s="423"/>
      <c r="E4" s="424"/>
      <c r="F4" s="426"/>
      <c r="G4" s="416"/>
    </row>
    <row r="5" spans="1:11" x14ac:dyDescent="0.25">
      <c r="A5" s="162">
        <v>1</v>
      </c>
      <c r="B5" s="128">
        <v>2</v>
      </c>
      <c r="C5" s="174">
        <v>3</v>
      </c>
      <c r="D5" s="128">
        <v>4</v>
      </c>
      <c r="E5" s="162">
        <v>5</v>
      </c>
      <c r="F5" s="190">
        <v>6</v>
      </c>
      <c r="G5" s="128">
        <v>7</v>
      </c>
    </row>
    <row r="6" spans="1:11" s="57" customFormat="1" x14ac:dyDescent="0.25">
      <c r="A6" s="178">
        <v>1</v>
      </c>
      <c r="B6" s="169" t="s">
        <v>1703</v>
      </c>
      <c r="C6" s="170" t="s">
        <v>1704</v>
      </c>
      <c r="D6" s="171" t="s">
        <v>397</v>
      </c>
      <c r="E6" s="161" t="s">
        <v>397</v>
      </c>
      <c r="F6" s="187" t="s">
        <v>397</v>
      </c>
      <c r="G6" s="134" t="s">
        <v>397</v>
      </c>
      <c r="K6" s="173"/>
    </row>
    <row r="7" spans="1:11" s="57" customFormat="1" x14ac:dyDescent="0.25">
      <c r="A7" s="306" t="s">
        <v>12</v>
      </c>
      <c r="B7" s="169" t="s">
        <v>1705</v>
      </c>
      <c r="C7" s="170" t="s">
        <v>1706</v>
      </c>
      <c r="D7" s="171" t="s">
        <v>397</v>
      </c>
      <c r="E7" s="161" t="s">
        <v>397</v>
      </c>
      <c r="F7" s="187" t="s">
        <v>397</v>
      </c>
      <c r="G7" s="134" t="s">
        <v>397</v>
      </c>
      <c r="K7" s="173"/>
    </row>
    <row r="8" spans="1:11" s="57" customFormat="1" ht="31.5" x14ac:dyDescent="0.25">
      <c r="A8" s="182"/>
      <c r="B8" s="163"/>
      <c r="C8" s="136" t="s">
        <v>1707</v>
      </c>
      <c r="D8" s="157" t="s">
        <v>397</v>
      </c>
      <c r="E8" s="158" t="s">
        <v>397</v>
      </c>
      <c r="F8" s="187" t="s">
        <v>397</v>
      </c>
      <c r="G8" s="152" t="s">
        <v>397</v>
      </c>
      <c r="K8" s="173"/>
    </row>
    <row r="9" spans="1:11" s="57" customFormat="1" ht="31.5" x14ac:dyDescent="0.25">
      <c r="A9" s="182">
        <v>1</v>
      </c>
      <c r="B9" s="163"/>
      <c r="C9" s="136" t="s">
        <v>2767</v>
      </c>
      <c r="D9" s="157" t="s">
        <v>409</v>
      </c>
      <c r="E9" s="157">
        <v>4.2720000000000002</v>
      </c>
      <c r="F9" s="187"/>
      <c r="G9" s="152">
        <f t="shared" ref="G9:G22" si="0">ROUND(E9*F9,2)</f>
        <v>0</v>
      </c>
      <c r="K9" s="173"/>
    </row>
    <row r="10" spans="1:11" s="57" customFormat="1" ht="31.5" x14ac:dyDescent="0.25">
      <c r="A10" s="182">
        <v>2</v>
      </c>
      <c r="B10" s="163"/>
      <c r="C10" s="136" t="s">
        <v>2768</v>
      </c>
      <c r="D10" s="157" t="s">
        <v>232</v>
      </c>
      <c r="E10" s="157">
        <v>28.1</v>
      </c>
      <c r="F10" s="187"/>
      <c r="G10" s="152">
        <f t="shared" si="0"/>
        <v>0</v>
      </c>
      <c r="K10" s="173"/>
    </row>
    <row r="11" spans="1:11" s="57" customFormat="1" ht="31.5" x14ac:dyDescent="0.25">
      <c r="A11" s="182">
        <v>3</v>
      </c>
      <c r="B11" s="163"/>
      <c r="C11" s="136" t="s">
        <v>2769</v>
      </c>
      <c r="D11" s="157" t="s">
        <v>232</v>
      </c>
      <c r="E11" s="157">
        <v>166.2</v>
      </c>
      <c r="F11" s="187"/>
      <c r="G11" s="152">
        <f t="shared" si="0"/>
        <v>0</v>
      </c>
      <c r="K11" s="173"/>
    </row>
    <row r="12" spans="1:11" s="57" customFormat="1" ht="47.25" x14ac:dyDescent="0.25">
      <c r="A12" s="182">
        <v>4</v>
      </c>
      <c r="B12" s="163"/>
      <c r="C12" s="136" t="s">
        <v>2770</v>
      </c>
      <c r="D12" s="157" t="s">
        <v>232</v>
      </c>
      <c r="E12" s="157">
        <v>6.3</v>
      </c>
      <c r="F12" s="187"/>
      <c r="G12" s="152">
        <f t="shared" si="0"/>
        <v>0</v>
      </c>
      <c r="K12" s="173"/>
    </row>
    <row r="13" spans="1:11" s="57" customFormat="1" ht="31.5" x14ac:dyDescent="0.25">
      <c r="A13" s="182">
        <v>5</v>
      </c>
      <c r="B13" s="163"/>
      <c r="C13" s="136" t="s">
        <v>2771</v>
      </c>
      <c r="D13" s="157" t="s">
        <v>232</v>
      </c>
      <c r="E13" s="157">
        <v>18.600000000000001</v>
      </c>
      <c r="F13" s="187"/>
      <c r="G13" s="152">
        <f t="shared" si="0"/>
        <v>0</v>
      </c>
      <c r="K13" s="173"/>
    </row>
    <row r="14" spans="1:11" s="57" customFormat="1" ht="31.5" x14ac:dyDescent="0.25">
      <c r="A14" s="182">
        <v>6</v>
      </c>
      <c r="B14" s="163"/>
      <c r="C14" s="136" t="s">
        <v>2772</v>
      </c>
      <c r="D14" s="157" t="s">
        <v>232</v>
      </c>
      <c r="E14" s="157">
        <v>209.5</v>
      </c>
      <c r="F14" s="187"/>
      <c r="G14" s="152">
        <f t="shared" si="0"/>
        <v>0</v>
      </c>
      <c r="K14" s="173"/>
    </row>
    <row r="15" spans="1:11" s="57" customFormat="1" ht="47.25" x14ac:dyDescent="0.25">
      <c r="A15" s="182">
        <v>7</v>
      </c>
      <c r="B15" s="163"/>
      <c r="C15" s="136" t="s">
        <v>2773</v>
      </c>
      <c r="D15" s="157" t="s">
        <v>41</v>
      </c>
      <c r="E15" s="157">
        <v>21.4</v>
      </c>
      <c r="F15" s="187"/>
      <c r="G15" s="152">
        <f t="shared" si="0"/>
        <v>0</v>
      </c>
      <c r="K15" s="173"/>
    </row>
    <row r="16" spans="1:11" s="57" customFormat="1" ht="63" x14ac:dyDescent="0.25">
      <c r="A16" s="182">
        <v>8</v>
      </c>
      <c r="B16" s="163"/>
      <c r="C16" s="136" t="s">
        <v>2774</v>
      </c>
      <c r="D16" s="157" t="s">
        <v>41</v>
      </c>
      <c r="E16" s="157">
        <v>45.4</v>
      </c>
      <c r="F16" s="187"/>
      <c r="G16" s="152">
        <f t="shared" si="0"/>
        <v>0</v>
      </c>
      <c r="K16" s="173"/>
    </row>
    <row r="17" spans="1:11" s="57" customFormat="1" ht="31.5" x14ac:dyDescent="0.25">
      <c r="A17" s="182">
        <v>9</v>
      </c>
      <c r="B17" s="163"/>
      <c r="C17" s="136" t="s">
        <v>2775</v>
      </c>
      <c r="D17" s="157" t="s">
        <v>41</v>
      </c>
      <c r="E17" s="157">
        <v>46.5</v>
      </c>
      <c r="F17" s="187"/>
      <c r="G17" s="152">
        <f t="shared" si="0"/>
        <v>0</v>
      </c>
      <c r="K17" s="173"/>
    </row>
    <row r="18" spans="1:11" s="57" customFormat="1" ht="47.25" x14ac:dyDescent="0.25">
      <c r="A18" s="182">
        <v>10</v>
      </c>
      <c r="B18" s="163"/>
      <c r="C18" s="136" t="s">
        <v>2776</v>
      </c>
      <c r="D18" s="157" t="s">
        <v>41</v>
      </c>
      <c r="E18" s="157">
        <v>1.3</v>
      </c>
      <c r="F18" s="187"/>
      <c r="G18" s="152">
        <f t="shared" si="0"/>
        <v>0</v>
      </c>
      <c r="K18" s="173"/>
    </row>
    <row r="19" spans="1:11" s="57" customFormat="1" ht="31.5" x14ac:dyDescent="0.25">
      <c r="A19" s="182">
        <v>11</v>
      </c>
      <c r="B19" s="163"/>
      <c r="C19" s="136" t="s">
        <v>2777</v>
      </c>
      <c r="D19" s="157" t="s">
        <v>232</v>
      </c>
      <c r="E19" s="157">
        <v>41.2</v>
      </c>
      <c r="F19" s="187"/>
      <c r="G19" s="152">
        <f t="shared" si="0"/>
        <v>0</v>
      </c>
      <c r="K19" s="173"/>
    </row>
    <row r="20" spans="1:11" s="57" customFormat="1" ht="31.5" x14ac:dyDescent="0.25">
      <c r="A20" s="182">
        <v>12</v>
      </c>
      <c r="B20" s="163"/>
      <c r="C20" s="136" t="s">
        <v>1708</v>
      </c>
      <c r="D20" s="157" t="s">
        <v>232</v>
      </c>
      <c r="E20" s="157">
        <v>38.5</v>
      </c>
      <c r="F20" s="187"/>
      <c r="G20" s="152">
        <f t="shared" si="0"/>
        <v>0</v>
      </c>
      <c r="K20" s="173"/>
    </row>
    <row r="21" spans="1:11" s="57" customFormat="1" ht="31.5" x14ac:dyDescent="0.25">
      <c r="A21" s="182">
        <v>13</v>
      </c>
      <c r="B21" s="163"/>
      <c r="C21" s="136" t="s">
        <v>2778</v>
      </c>
      <c r="D21" s="157" t="s">
        <v>39</v>
      </c>
      <c r="E21" s="157">
        <v>66</v>
      </c>
      <c r="F21" s="187"/>
      <c r="G21" s="152">
        <f t="shared" si="0"/>
        <v>0</v>
      </c>
      <c r="K21" s="173"/>
    </row>
    <row r="22" spans="1:11" s="57" customFormat="1" x14ac:dyDescent="0.25">
      <c r="A22" s="182">
        <v>14</v>
      </c>
      <c r="B22" s="163"/>
      <c r="C22" s="136" t="s">
        <v>1709</v>
      </c>
      <c r="D22" s="157" t="s">
        <v>14</v>
      </c>
      <c r="E22" s="158">
        <v>1</v>
      </c>
      <c r="F22" s="187"/>
      <c r="G22" s="152">
        <f t="shared" si="0"/>
        <v>0</v>
      </c>
      <c r="K22" s="173"/>
    </row>
    <row r="23" spans="1:11" x14ac:dyDescent="0.25">
      <c r="A23" s="180"/>
      <c r="B23" s="172"/>
      <c r="C23" s="172" t="s">
        <v>1765</v>
      </c>
      <c r="D23" s="159" t="s">
        <v>397</v>
      </c>
      <c r="E23" s="188" t="s">
        <v>397</v>
      </c>
      <c r="F23" s="165" t="s">
        <v>397</v>
      </c>
      <c r="G23" s="165">
        <f>SUM(G9:G22)</f>
        <v>0</v>
      </c>
      <c r="H23" s="148"/>
    </row>
    <row r="24" spans="1:11" s="57" customFormat="1" x14ac:dyDescent="0.25">
      <c r="A24" s="178">
        <v>2</v>
      </c>
      <c r="B24" s="169" t="s">
        <v>1710</v>
      </c>
      <c r="C24" s="170" t="s">
        <v>1711</v>
      </c>
      <c r="D24" s="171" t="s">
        <v>397</v>
      </c>
      <c r="E24" s="161" t="s">
        <v>397</v>
      </c>
      <c r="F24" s="187" t="s">
        <v>397</v>
      </c>
      <c r="G24" s="134" t="s">
        <v>397</v>
      </c>
      <c r="K24" s="173"/>
    </row>
    <row r="25" spans="1:11" s="57" customFormat="1" x14ac:dyDescent="0.25">
      <c r="A25" s="306" t="s">
        <v>20</v>
      </c>
      <c r="B25" s="169" t="s">
        <v>1712</v>
      </c>
      <c r="C25" s="170" t="s">
        <v>1015</v>
      </c>
      <c r="D25" s="171" t="s">
        <v>397</v>
      </c>
      <c r="E25" s="161" t="s">
        <v>397</v>
      </c>
      <c r="F25" s="187" t="s">
        <v>397</v>
      </c>
      <c r="G25" s="134" t="s">
        <v>397</v>
      </c>
      <c r="K25" s="173"/>
    </row>
    <row r="26" spans="1:11" s="57" customFormat="1" ht="47.25" x14ac:dyDescent="0.25">
      <c r="A26" s="182">
        <v>15</v>
      </c>
      <c r="B26" s="163"/>
      <c r="C26" s="136" t="s">
        <v>2779</v>
      </c>
      <c r="D26" s="157" t="s">
        <v>41</v>
      </c>
      <c r="E26" s="158">
        <v>85</v>
      </c>
      <c r="F26" s="187"/>
      <c r="G26" s="152">
        <f t="shared" ref="G26" si="1">ROUND(E26*F26,2)</f>
        <v>0</v>
      </c>
      <c r="K26" s="173"/>
    </row>
    <row r="27" spans="1:11" x14ac:dyDescent="0.25">
      <c r="A27" s="191"/>
      <c r="B27" s="192"/>
      <c r="C27" s="192" t="s">
        <v>1766</v>
      </c>
      <c r="D27" s="193" t="s">
        <v>397</v>
      </c>
      <c r="E27" s="194" t="s">
        <v>397</v>
      </c>
      <c r="F27" s="195" t="s">
        <v>397</v>
      </c>
      <c r="G27" s="195">
        <f>SUM(G26)</f>
        <v>0</v>
      </c>
      <c r="H27" s="148"/>
    </row>
    <row r="28" spans="1:11" s="57" customFormat="1" x14ac:dyDescent="0.25">
      <c r="A28" s="306" t="s">
        <v>25</v>
      </c>
      <c r="B28" s="169" t="s">
        <v>1713</v>
      </c>
      <c r="C28" s="170" t="s">
        <v>1714</v>
      </c>
      <c r="D28" s="171" t="s">
        <v>397</v>
      </c>
      <c r="E28" s="161" t="s">
        <v>397</v>
      </c>
      <c r="F28" s="187" t="s">
        <v>397</v>
      </c>
      <c r="G28" s="134" t="s">
        <v>397</v>
      </c>
      <c r="K28" s="173"/>
    </row>
    <row r="29" spans="1:11" s="57" customFormat="1" x14ac:dyDescent="0.25">
      <c r="A29" s="182">
        <v>16</v>
      </c>
      <c r="B29" s="163"/>
      <c r="C29" s="136" t="s">
        <v>1715</v>
      </c>
      <c r="D29" s="157" t="s">
        <v>41</v>
      </c>
      <c r="E29" s="157">
        <v>19.8</v>
      </c>
      <c r="F29" s="187"/>
      <c r="G29" s="152">
        <f t="shared" ref="G29:G33" si="2">ROUND(E29*F29,2)</f>
        <v>0</v>
      </c>
      <c r="K29" s="173"/>
    </row>
    <row r="30" spans="1:11" s="57" customFormat="1" x14ac:dyDescent="0.25">
      <c r="A30" s="182">
        <v>17</v>
      </c>
      <c r="B30" s="163"/>
      <c r="C30" s="136" t="s">
        <v>1716</v>
      </c>
      <c r="D30" s="157" t="s">
        <v>232</v>
      </c>
      <c r="E30" s="157">
        <v>52.8</v>
      </c>
      <c r="F30" s="187"/>
      <c r="G30" s="152">
        <f t="shared" si="2"/>
        <v>0</v>
      </c>
      <c r="K30" s="173"/>
    </row>
    <row r="31" spans="1:11" s="57" customFormat="1" x14ac:dyDescent="0.25">
      <c r="A31" s="182">
        <v>18</v>
      </c>
      <c r="B31" s="163"/>
      <c r="C31" s="136" t="s">
        <v>1717</v>
      </c>
      <c r="D31" s="157" t="s">
        <v>232</v>
      </c>
      <c r="E31" s="157">
        <v>49.5</v>
      </c>
      <c r="F31" s="187"/>
      <c r="G31" s="152">
        <f t="shared" si="2"/>
        <v>0</v>
      </c>
      <c r="K31" s="173"/>
    </row>
    <row r="32" spans="1:11" s="57" customFormat="1" ht="47.25" x14ac:dyDescent="0.25">
      <c r="A32" s="182">
        <v>19</v>
      </c>
      <c r="B32" s="163"/>
      <c r="C32" s="136" t="s">
        <v>1718</v>
      </c>
      <c r="D32" s="157" t="s">
        <v>41</v>
      </c>
      <c r="E32" s="157">
        <v>28.8</v>
      </c>
      <c r="F32" s="187"/>
      <c r="G32" s="152">
        <f t="shared" si="2"/>
        <v>0</v>
      </c>
      <c r="K32" s="173"/>
    </row>
    <row r="33" spans="1:11" s="57" customFormat="1" ht="47.25" x14ac:dyDescent="0.25">
      <c r="A33" s="182">
        <v>20</v>
      </c>
      <c r="B33" s="163"/>
      <c r="C33" s="136" t="s">
        <v>1719</v>
      </c>
      <c r="D33" s="157" t="s">
        <v>41</v>
      </c>
      <c r="E33" s="157">
        <v>320.7</v>
      </c>
      <c r="F33" s="187"/>
      <c r="G33" s="152">
        <f t="shared" si="2"/>
        <v>0</v>
      </c>
      <c r="K33" s="173"/>
    </row>
    <row r="34" spans="1:11" x14ac:dyDescent="0.25">
      <c r="A34" s="191"/>
      <c r="B34" s="192"/>
      <c r="C34" s="192" t="s">
        <v>1767</v>
      </c>
      <c r="D34" s="193" t="s">
        <v>397</v>
      </c>
      <c r="E34" s="194" t="s">
        <v>397</v>
      </c>
      <c r="F34" s="195" t="s">
        <v>397</v>
      </c>
      <c r="G34" s="195">
        <f>SUM(G29:G33)</f>
        <v>0</v>
      </c>
      <c r="H34" s="148"/>
    </row>
    <row r="35" spans="1:11" x14ac:dyDescent="0.25">
      <c r="A35" s="180"/>
      <c r="B35" s="172"/>
      <c r="C35" s="172" t="s">
        <v>1766</v>
      </c>
      <c r="D35" s="159" t="s">
        <v>397</v>
      </c>
      <c r="E35" s="188" t="s">
        <v>397</v>
      </c>
      <c r="F35" s="165" t="s">
        <v>397</v>
      </c>
      <c r="G35" s="165">
        <f>G34+G27</f>
        <v>0</v>
      </c>
      <c r="H35" s="148"/>
    </row>
    <row r="36" spans="1:11" s="57" customFormat="1" x14ac:dyDescent="0.25">
      <c r="A36" s="178">
        <v>3</v>
      </c>
      <c r="B36" s="169" t="s">
        <v>1720</v>
      </c>
      <c r="C36" s="170" t="s">
        <v>1721</v>
      </c>
      <c r="D36" s="171" t="s">
        <v>397</v>
      </c>
      <c r="E36" s="161" t="s">
        <v>397</v>
      </c>
      <c r="F36" s="187" t="s">
        <v>397</v>
      </c>
      <c r="G36" s="134" t="s">
        <v>397</v>
      </c>
      <c r="K36" s="173"/>
    </row>
    <row r="37" spans="1:11" s="57" customFormat="1" x14ac:dyDescent="0.25">
      <c r="A37" s="306" t="s">
        <v>46</v>
      </c>
      <c r="B37" s="169" t="s">
        <v>1722</v>
      </c>
      <c r="C37" s="170" t="s">
        <v>1723</v>
      </c>
      <c r="D37" s="171" t="s">
        <v>397</v>
      </c>
      <c r="E37" s="161" t="s">
        <v>397</v>
      </c>
      <c r="F37" s="187" t="s">
        <v>397</v>
      </c>
      <c r="G37" s="134" t="s">
        <v>397</v>
      </c>
      <c r="K37" s="173"/>
    </row>
    <row r="38" spans="1:11" s="57" customFormat="1" x14ac:dyDescent="0.25">
      <c r="A38" s="182">
        <v>21</v>
      </c>
      <c r="B38" s="163"/>
      <c r="C38" s="136" t="s">
        <v>1724</v>
      </c>
      <c r="D38" s="157" t="s">
        <v>41</v>
      </c>
      <c r="E38" s="157">
        <v>2.7</v>
      </c>
      <c r="F38" s="187"/>
      <c r="G38" s="152">
        <f t="shared" ref="G38:G43" si="3">ROUND(E38*F38,2)</f>
        <v>0</v>
      </c>
      <c r="K38" s="173"/>
    </row>
    <row r="39" spans="1:11" s="57" customFormat="1" x14ac:dyDescent="0.25">
      <c r="A39" s="182">
        <v>22</v>
      </c>
      <c r="B39" s="163"/>
      <c r="C39" s="136" t="s">
        <v>1725</v>
      </c>
      <c r="D39" s="157" t="s">
        <v>1726</v>
      </c>
      <c r="E39" s="158">
        <v>1320</v>
      </c>
      <c r="F39" s="187"/>
      <c r="G39" s="152">
        <f t="shared" si="3"/>
        <v>0</v>
      </c>
      <c r="K39" s="173"/>
    </row>
    <row r="40" spans="1:11" s="57" customFormat="1" x14ac:dyDescent="0.25">
      <c r="A40" s="182">
        <v>23</v>
      </c>
      <c r="B40" s="163"/>
      <c r="C40" s="136" t="s">
        <v>1727</v>
      </c>
      <c r="D40" s="157" t="s">
        <v>434</v>
      </c>
      <c r="E40" s="158">
        <v>22</v>
      </c>
      <c r="F40" s="187"/>
      <c r="G40" s="152">
        <f t="shared" si="3"/>
        <v>0</v>
      </c>
      <c r="K40" s="173"/>
    </row>
    <row r="41" spans="1:11" s="57" customFormat="1" ht="31.5" x14ac:dyDescent="0.25">
      <c r="A41" s="182">
        <v>24</v>
      </c>
      <c r="B41" s="163"/>
      <c r="C41" s="136" t="s">
        <v>1728</v>
      </c>
      <c r="D41" s="157" t="s">
        <v>409</v>
      </c>
      <c r="E41" s="157">
        <v>1.978</v>
      </c>
      <c r="F41" s="187"/>
      <c r="G41" s="152">
        <f t="shared" si="3"/>
        <v>0</v>
      </c>
      <c r="K41" s="173"/>
    </row>
    <row r="42" spans="1:11" s="57" customFormat="1" x14ac:dyDescent="0.25">
      <c r="A42" s="182">
        <v>25</v>
      </c>
      <c r="B42" s="163"/>
      <c r="C42" s="136" t="s">
        <v>1729</v>
      </c>
      <c r="D42" s="157" t="s">
        <v>41</v>
      </c>
      <c r="E42" s="157">
        <v>23.6</v>
      </c>
      <c r="F42" s="187"/>
      <c r="G42" s="152">
        <f t="shared" si="3"/>
        <v>0</v>
      </c>
      <c r="K42" s="173"/>
    </row>
    <row r="43" spans="1:11" s="57" customFormat="1" ht="31.5" x14ac:dyDescent="0.25">
      <c r="A43" s="182">
        <v>26</v>
      </c>
      <c r="B43" s="163"/>
      <c r="C43" s="136" t="s">
        <v>1730</v>
      </c>
      <c r="D43" s="157" t="s">
        <v>41</v>
      </c>
      <c r="E43" s="157">
        <v>41.2</v>
      </c>
      <c r="F43" s="187"/>
      <c r="G43" s="152">
        <f t="shared" si="3"/>
        <v>0</v>
      </c>
      <c r="K43" s="173"/>
    </row>
    <row r="44" spans="1:11" x14ac:dyDescent="0.25">
      <c r="A44" s="180"/>
      <c r="B44" s="172"/>
      <c r="C44" s="172" t="s">
        <v>1768</v>
      </c>
      <c r="D44" s="159" t="s">
        <v>397</v>
      </c>
      <c r="E44" s="188" t="s">
        <v>397</v>
      </c>
      <c r="F44" s="165" t="s">
        <v>397</v>
      </c>
      <c r="G44" s="165">
        <f>SUM(G38:G43)</f>
        <v>0</v>
      </c>
      <c r="H44" s="148"/>
    </row>
    <row r="45" spans="1:11" s="57" customFormat="1" ht="31.5" x14ac:dyDescent="0.25">
      <c r="A45" s="178">
        <v>4</v>
      </c>
      <c r="B45" s="169" t="s">
        <v>1731</v>
      </c>
      <c r="C45" s="170" t="s">
        <v>1732</v>
      </c>
      <c r="D45" s="171" t="s">
        <v>397</v>
      </c>
      <c r="E45" s="161" t="s">
        <v>397</v>
      </c>
      <c r="F45" s="187" t="s">
        <v>397</v>
      </c>
      <c r="G45" s="134" t="s">
        <v>397</v>
      </c>
      <c r="K45" s="173"/>
    </row>
    <row r="46" spans="1:11" s="57" customFormat="1" x14ac:dyDescent="0.25">
      <c r="A46" s="306" t="s">
        <v>65</v>
      </c>
      <c r="B46" s="169" t="s">
        <v>1733</v>
      </c>
      <c r="C46" s="170" t="s">
        <v>1734</v>
      </c>
      <c r="D46" s="171" t="s">
        <v>397</v>
      </c>
      <c r="E46" s="161" t="s">
        <v>397</v>
      </c>
      <c r="F46" s="187" t="s">
        <v>397</v>
      </c>
      <c r="G46" s="134" t="s">
        <v>397</v>
      </c>
      <c r="K46" s="173"/>
    </row>
    <row r="47" spans="1:11" x14ac:dyDescent="0.25">
      <c r="A47" s="182"/>
      <c r="B47" s="163"/>
      <c r="C47" s="136" t="s">
        <v>1735</v>
      </c>
      <c r="D47" s="157" t="s">
        <v>39</v>
      </c>
      <c r="E47" s="157">
        <v>2.1</v>
      </c>
      <c r="F47" s="185"/>
      <c r="G47" s="152">
        <f t="shared" ref="G47:G52" si="4">ROUND(E47*F47,2)</f>
        <v>0</v>
      </c>
    </row>
    <row r="48" spans="1:11" ht="31.5" x14ac:dyDescent="0.25">
      <c r="A48" s="182">
        <v>27</v>
      </c>
      <c r="B48" s="163"/>
      <c r="C48" s="136" t="s">
        <v>1736</v>
      </c>
      <c r="D48" s="157" t="s">
        <v>39</v>
      </c>
      <c r="E48" s="157">
        <v>37</v>
      </c>
      <c r="F48" s="185"/>
      <c r="G48" s="152">
        <f t="shared" si="4"/>
        <v>0</v>
      </c>
    </row>
    <row r="49" spans="1:11" ht="31.5" x14ac:dyDescent="0.25">
      <c r="A49" s="182">
        <v>28</v>
      </c>
      <c r="B49" s="163"/>
      <c r="C49" s="136" t="s">
        <v>1737</v>
      </c>
      <c r="D49" s="157" t="s">
        <v>39</v>
      </c>
      <c r="E49" s="157">
        <v>15</v>
      </c>
      <c r="F49" s="185"/>
      <c r="G49" s="152">
        <f t="shared" si="4"/>
        <v>0</v>
      </c>
    </row>
    <row r="50" spans="1:11" ht="31.5" x14ac:dyDescent="0.25">
      <c r="A50" s="182">
        <v>29</v>
      </c>
      <c r="B50" s="163"/>
      <c r="C50" s="136" t="s">
        <v>1738</v>
      </c>
      <c r="D50" s="157" t="s">
        <v>232</v>
      </c>
      <c r="E50" s="157">
        <v>30</v>
      </c>
      <c r="F50" s="185"/>
      <c r="G50" s="152">
        <f t="shared" si="4"/>
        <v>0</v>
      </c>
    </row>
    <row r="51" spans="1:11" x14ac:dyDescent="0.25">
      <c r="A51" s="182">
        <v>30</v>
      </c>
      <c r="B51" s="163"/>
      <c r="C51" s="136" t="s">
        <v>1739</v>
      </c>
      <c r="D51" s="157" t="s">
        <v>232</v>
      </c>
      <c r="E51" s="157">
        <v>41.3</v>
      </c>
      <c r="F51" s="185"/>
      <c r="G51" s="152">
        <f t="shared" si="4"/>
        <v>0</v>
      </c>
    </row>
    <row r="52" spans="1:11" x14ac:dyDescent="0.25">
      <c r="A52" s="182">
        <v>31</v>
      </c>
      <c r="B52" s="163"/>
      <c r="C52" s="136" t="s">
        <v>1740</v>
      </c>
      <c r="D52" s="157" t="s">
        <v>14</v>
      </c>
      <c r="E52" s="158">
        <v>1</v>
      </c>
      <c r="F52" s="185"/>
      <c r="G52" s="152">
        <f t="shared" si="4"/>
        <v>0</v>
      </c>
    </row>
    <row r="53" spans="1:11" x14ac:dyDescent="0.25">
      <c r="A53" s="180"/>
      <c r="B53" s="172"/>
      <c r="C53" s="172" t="s">
        <v>1769</v>
      </c>
      <c r="D53" s="159" t="s">
        <v>397</v>
      </c>
      <c r="E53" s="188" t="s">
        <v>397</v>
      </c>
      <c r="F53" s="165" t="s">
        <v>397</v>
      </c>
      <c r="G53" s="165">
        <f>SUM(G47:G52)</f>
        <v>0</v>
      </c>
      <c r="H53" s="148"/>
    </row>
    <row r="54" spans="1:11" s="57" customFormat="1" x14ac:dyDescent="0.25">
      <c r="A54" s="178">
        <v>5</v>
      </c>
      <c r="B54" s="169" t="s">
        <v>1741</v>
      </c>
      <c r="C54" s="170" t="s">
        <v>1742</v>
      </c>
      <c r="D54" s="171" t="s">
        <v>397</v>
      </c>
      <c r="E54" s="161" t="s">
        <v>397</v>
      </c>
      <c r="F54" s="187" t="s">
        <v>397</v>
      </c>
      <c r="G54" s="134" t="s">
        <v>397</v>
      </c>
      <c r="K54" s="173"/>
    </row>
    <row r="55" spans="1:11" s="57" customFormat="1" x14ac:dyDescent="0.25">
      <c r="A55" s="306" t="s">
        <v>131</v>
      </c>
      <c r="B55" s="169" t="s">
        <v>1743</v>
      </c>
      <c r="C55" s="170" t="s">
        <v>1744</v>
      </c>
      <c r="D55" s="171" t="s">
        <v>397</v>
      </c>
      <c r="E55" s="161" t="s">
        <v>397</v>
      </c>
      <c r="F55" s="187" t="s">
        <v>397</v>
      </c>
      <c r="G55" s="134" t="s">
        <v>397</v>
      </c>
      <c r="K55" s="173"/>
    </row>
    <row r="56" spans="1:11" ht="31.5" x14ac:dyDescent="0.25">
      <c r="A56" s="182">
        <v>32</v>
      </c>
      <c r="B56" s="163"/>
      <c r="C56" s="136" t="s">
        <v>1745</v>
      </c>
      <c r="D56" s="157" t="s">
        <v>232</v>
      </c>
      <c r="E56" s="157">
        <v>64.599999999999994</v>
      </c>
      <c r="F56" s="185"/>
      <c r="G56" s="152">
        <f t="shared" ref="G56:G59" si="5">ROUND(E56*F56,2)</f>
        <v>0</v>
      </c>
    </row>
    <row r="57" spans="1:11" x14ac:dyDescent="0.25">
      <c r="A57" s="182">
        <v>33</v>
      </c>
      <c r="B57" s="163"/>
      <c r="C57" s="136" t="s">
        <v>1746</v>
      </c>
      <c r="D57" s="157" t="s">
        <v>232</v>
      </c>
      <c r="E57" s="157">
        <v>54.4</v>
      </c>
      <c r="F57" s="185"/>
      <c r="G57" s="152">
        <f t="shared" si="5"/>
        <v>0</v>
      </c>
    </row>
    <row r="58" spans="1:11" x14ac:dyDescent="0.25">
      <c r="A58" s="182">
        <v>34</v>
      </c>
      <c r="B58" s="163"/>
      <c r="C58" s="136" t="s">
        <v>1747</v>
      </c>
      <c r="D58" s="157" t="s">
        <v>232</v>
      </c>
      <c r="E58" s="157">
        <v>117</v>
      </c>
      <c r="F58" s="185"/>
      <c r="G58" s="152">
        <f t="shared" si="5"/>
        <v>0</v>
      </c>
    </row>
    <row r="59" spans="1:11" x14ac:dyDescent="0.25">
      <c r="A59" s="182">
        <v>35</v>
      </c>
      <c r="B59" s="163"/>
      <c r="C59" s="136" t="s">
        <v>1748</v>
      </c>
      <c r="D59" s="157" t="s">
        <v>232</v>
      </c>
      <c r="E59" s="157">
        <v>154.80000000000001</v>
      </c>
      <c r="F59" s="185"/>
      <c r="G59" s="152">
        <f t="shared" si="5"/>
        <v>0</v>
      </c>
    </row>
    <row r="60" spans="1:11" x14ac:dyDescent="0.25">
      <c r="A60" s="180"/>
      <c r="B60" s="172"/>
      <c r="C60" s="172" t="s">
        <v>1770</v>
      </c>
      <c r="D60" s="159" t="s">
        <v>397</v>
      </c>
      <c r="E60" s="188" t="s">
        <v>397</v>
      </c>
      <c r="F60" s="165" t="s">
        <v>397</v>
      </c>
      <c r="G60" s="165">
        <f>SUM(G54:G59)</f>
        <v>0</v>
      </c>
      <c r="H60" s="148"/>
    </row>
    <row r="61" spans="1:11" s="57" customFormat="1" x14ac:dyDescent="0.25">
      <c r="A61" s="178">
        <v>6</v>
      </c>
      <c r="B61" s="169" t="s">
        <v>1749</v>
      </c>
      <c r="C61" s="170" t="s">
        <v>1750</v>
      </c>
      <c r="D61" s="171" t="s">
        <v>397</v>
      </c>
      <c r="E61" s="161" t="s">
        <v>397</v>
      </c>
      <c r="F61" s="187" t="s">
        <v>397</v>
      </c>
      <c r="G61" s="134" t="s">
        <v>397</v>
      </c>
      <c r="K61" s="173"/>
    </row>
    <row r="62" spans="1:11" s="57" customFormat="1" x14ac:dyDescent="0.25">
      <c r="A62" s="306" t="s">
        <v>227</v>
      </c>
      <c r="B62" s="169" t="s">
        <v>1751</v>
      </c>
      <c r="C62" s="170" t="s">
        <v>1752</v>
      </c>
      <c r="D62" s="171" t="s">
        <v>397</v>
      </c>
      <c r="E62" s="161" t="s">
        <v>397</v>
      </c>
      <c r="F62" s="187" t="s">
        <v>397</v>
      </c>
      <c r="G62" s="134" t="s">
        <v>397</v>
      </c>
      <c r="K62" s="173"/>
    </row>
    <row r="63" spans="1:11" ht="31.5" x14ac:dyDescent="0.25">
      <c r="A63" s="182">
        <v>36</v>
      </c>
      <c r="B63" s="163"/>
      <c r="C63" s="136" t="s">
        <v>1753</v>
      </c>
      <c r="D63" s="157" t="s">
        <v>232</v>
      </c>
      <c r="E63" s="157">
        <v>15.4</v>
      </c>
      <c r="F63" s="185"/>
      <c r="G63" s="152">
        <f t="shared" ref="G63:G66" si="6">ROUND(E63*F63,2)</f>
        <v>0</v>
      </c>
    </row>
    <row r="64" spans="1:11" x14ac:dyDescent="0.25">
      <c r="A64" s="182">
        <v>37</v>
      </c>
      <c r="B64" s="163"/>
      <c r="C64" s="136" t="s">
        <v>1754</v>
      </c>
      <c r="D64" s="157" t="s">
        <v>41</v>
      </c>
      <c r="E64" s="157">
        <v>7.7949999999999999</v>
      </c>
      <c r="F64" s="185"/>
      <c r="G64" s="152">
        <f t="shared" si="6"/>
        <v>0</v>
      </c>
    </row>
    <row r="65" spans="1:11" ht="31.5" x14ac:dyDescent="0.25">
      <c r="A65" s="182">
        <v>38</v>
      </c>
      <c r="B65" s="163" t="s">
        <v>1751</v>
      </c>
      <c r="C65" s="136" t="s">
        <v>1755</v>
      </c>
      <c r="D65" s="157" t="s">
        <v>39</v>
      </c>
      <c r="E65" s="157">
        <v>53.4</v>
      </c>
      <c r="F65" s="185"/>
      <c r="G65" s="152">
        <f t="shared" si="6"/>
        <v>0</v>
      </c>
    </row>
    <row r="66" spans="1:11" ht="47.25" x14ac:dyDescent="0.25">
      <c r="A66" s="182">
        <v>39</v>
      </c>
      <c r="B66" s="163" t="s">
        <v>1751</v>
      </c>
      <c r="C66" s="136" t="s">
        <v>1756</v>
      </c>
      <c r="D66" s="157" t="s">
        <v>14</v>
      </c>
      <c r="E66" s="158">
        <v>1</v>
      </c>
      <c r="F66" s="185"/>
      <c r="G66" s="152">
        <f t="shared" si="6"/>
        <v>0</v>
      </c>
    </row>
    <row r="67" spans="1:11" x14ac:dyDescent="0.25">
      <c r="A67" s="180"/>
      <c r="B67" s="172"/>
      <c r="C67" s="172" t="s">
        <v>1771</v>
      </c>
      <c r="D67" s="159" t="s">
        <v>397</v>
      </c>
      <c r="E67" s="188" t="s">
        <v>397</v>
      </c>
      <c r="F67" s="165" t="s">
        <v>397</v>
      </c>
      <c r="G67" s="165">
        <f>SUM(G63:G66)</f>
        <v>0</v>
      </c>
      <c r="H67" s="148"/>
    </row>
    <row r="68" spans="1:11" s="57" customFormat="1" x14ac:dyDescent="0.25">
      <c r="A68" s="178">
        <v>7</v>
      </c>
      <c r="B68" s="169" t="s">
        <v>1757</v>
      </c>
      <c r="C68" s="170" t="s">
        <v>1758</v>
      </c>
      <c r="D68" s="171" t="s">
        <v>397</v>
      </c>
      <c r="E68" s="161" t="s">
        <v>397</v>
      </c>
      <c r="F68" s="187" t="s">
        <v>397</v>
      </c>
      <c r="G68" s="134" t="s">
        <v>397</v>
      </c>
      <c r="K68" s="173"/>
    </row>
    <row r="69" spans="1:11" ht="31.5" x14ac:dyDescent="0.25">
      <c r="A69" s="182">
        <v>40</v>
      </c>
      <c r="B69" s="163"/>
      <c r="C69" s="136" t="s">
        <v>1759</v>
      </c>
      <c r="D69" s="157" t="s">
        <v>232</v>
      </c>
      <c r="E69" s="157">
        <v>6.3</v>
      </c>
      <c r="F69" s="185"/>
      <c r="G69" s="152">
        <f t="shared" ref="G69:G73" si="7">ROUND(E69*F69,2)</f>
        <v>0</v>
      </c>
    </row>
    <row r="70" spans="1:11" x14ac:dyDescent="0.25">
      <c r="A70" s="182">
        <v>41</v>
      </c>
      <c r="B70" s="163"/>
      <c r="C70" s="136" t="s">
        <v>1760</v>
      </c>
      <c r="D70" s="157" t="s">
        <v>232</v>
      </c>
      <c r="E70" s="157">
        <v>43.7</v>
      </c>
      <c r="F70" s="185"/>
      <c r="G70" s="152">
        <f t="shared" si="7"/>
        <v>0</v>
      </c>
    </row>
    <row r="71" spans="1:11" x14ac:dyDescent="0.25">
      <c r="A71" s="182">
        <v>42</v>
      </c>
      <c r="B71" s="163"/>
      <c r="C71" s="136" t="s">
        <v>1761</v>
      </c>
      <c r="D71" s="157" t="s">
        <v>232</v>
      </c>
      <c r="E71" s="157">
        <v>36.799999999999997</v>
      </c>
      <c r="F71" s="185"/>
      <c r="G71" s="152">
        <f t="shared" si="7"/>
        <v>0</v>
      </c>
    </row>
    <row r="72" spans="1:11" x14ac:dyDescent="0.25">
      <c r="A72" s="182">
        <v>43</v>
      </c>
      <c r="B72" s="163"/>
      <c r="C72" s="136" t="s">
        <v>1762</v>
      </c>
      <c r="D72" s="157" t="s">
        <v>232</v>
      </c>
      <c r="E72" s="157">
        <v>4.5999999999999996</v>
      </c>
      <c r="F72" s="185"/>
      <c r="G72" s="152">
        <f t="shared" si="7"/>
        <v>0</v>
      </c>
    </row>
    <row r="73" spans="1:11" x14ac:dyDescent="0.25">
      <c r="A73" s="182">
        <v>44</v>
      </c>
      <c r="B73" s="163"/>
      <c r="C73" s="136" t="s">
        <v>1763</v>
      </c>
      <c r="D73" s="157" t="s">
        <v>232</v>
      </c>
      <c r="E73" s="157">
        <v>2.2999999999999998</v>
      </c>
      <c r="F73" s="185"/>
      <c r="G73" s="152">
        <f t="shared" si="7"/>
        <v>0</v>
      </c>
    </row>
    <row r="74" spans="1:11" x14ac:dyDescent="0.25">
      <c r="A74" s="180"/>
      <c r="B74" s="172"/>
      <c r="C74" s="172" t="s">
        <v>1772</v>
      </c>
      <c r="D74" s="159" t="s">
        <v>397</v>
      </c>
      <c r="E74" s="188" t="s">
        <v>397</v>
      </c>
      <c r="F74" s="165" t="s">
        <v>397</v>
      </c>
      <c r="G74" s="165">
        <f>SUM(G69:G73)</f>
        <v>0</v>
      </c>
      <c r="H74" s="148"/>
    </row>
    <row r="75" spans="1:11" s="57" customFormat="1" ht="15.75" customHeight="1" x14ac:dyDescent="0.25">
      <c r="A75" s="427" t="s">
        <v>396</v>
      </c>
      <c r="B75" s="427"/>
      <c r="C75" s="427"/>
      <c r="D75" s="427"/>
      <c r="E75" s="427"/>
      <c r="F75" s="427"/>
      <c r="G75" s="208">
        <f>G74+G67+G60+G53+G44+G35+G23</f>
        <v>0</v>
      </c>
      <c r="K75" s="173"/>
    </row>
  </sheetData>
  <mergeCells count="7">
    <mergeCell ref="G2:G4"/>
    <mergeCell ref="B3:B4"/>
    <mergeCell ref="A75:F75"/>
    <mergeCell ref="A2:A4"/>
    <mergeCell ref="D2:D4"/>
    <mergeCell ref="E2:E4"/>
    <mergeCell ref="F2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DF8C-05B0-4A96-B95F-2D8E3539D921}">
  <dimension ref="A2:K24"/>
  <sheetViews>
    <sheetView zoomScale="85" zoomScaleNormal="85" workbookViewId="0">
      <selection activeCell="G21" sqref="G21"/>
    </sheetView>
  </sheetViews>
  <sheetFormatPr defaultRowHeight="15" x14ac:dyDescent="0.25"/>
  <cols>
    <col min="1" max="1" width="7.140625" customWidth="1"/>
    <col min="2" max="2" width="14.85546875" customWidth="1"/>
    <col min="3" max="3" width="68.42578125" customWidth="1"/>
    <col min="4" max="4" width="9.28515625" style="305" bestFit="1" customWidth="1"/>
    <col min="5" max="5" width="10.5703125" style="305" customWidth="1"/>
    <col min="6" max="6" width="11.42578125" bestFit="1" customWidth="1"/>
    <col min="7" max="7" width="16.28515625" customWidth="1"/>
    <col min="11" max="11" width="11.42578125" style="313" customWidth="1"/>
  </cols>
  <sheetData>
    <row r="2" spans="1:8" ht="15.75" x14ac:dyDescent="0.25">
      <c r="A2" s="396" t="s">
        <v>0</v>
      </c>
      <c r="B2" s="1"/>
      <c r="C2" s="2" t="s">
        <v>3051</v>
      </c>
      <c r="D2" s="397" t="s">
        <v>2</v>
      </c>
      <c r="E2" s="397" t="s">
        <v>3</v>
      </c>
      <c r="F2" s="396" t="s">
        <v>4</v>
      </c>
      <c r="G2" s="396" t="s">
        <v>5</v>
      </c>
    </row>
    <row r="3" spans="1:8" ht="15.75" x14ac:dyDescent="0.25">
      <c r="A3" s="396"/>
      <c r="B3" s="396" t="s">
        <v>6</v>
      </c>
      <c r="C3" s="4" t="s">
        <v>7</v>
      </c>
      <c r="D3" s="397"/>
      <c r="E3" s="397"/>
      <c r="F3" s="396"/>
      <c r="G3" s="396"/>
    </row>
    <row r="4" spans="1:8" ht="15.75" x14ac:dyDescent="0.25">
      <c r="A4" s="396"/>
      <c r="B4" s="396"/>
      <c r="C4" s="4" t="s">
        <v>8</v>
      </c>
      <c r="D4" s="397"/>
      <c r="E4" s="397"/>
      <c r="F4" s="396"/>
      <c r="G4" s="396"/>
    </row>
    <row r="5" spans="1:8" ht="15.75" x14ac:dyDescent="0.25">
      <c r="A5" s="5">
        <v>1</v>
      </c>
      <c r="B5" s="5">
        <v>2</v>
      </c>
      <c r="C5" s="81">
        <v>3</v>
      </c>
      <c r="D5" s="5">
        <v>4</v>
      </c>
      <c r="E5" s="5">
        <v>5</v>
      </c>
      <c r="F5" s="5">
        <v>6</v>
      </c>
      <c r="G5" s="5">
        <v>7</v>
      </c>
    </row>
    <row r="6" spans="1:8" ht="15.75" x14ac:dyDescent="0.25">
      <c r="A6" s="400">
        <v>1</v>
      </c>
      <c r="B6" s="400" t="s">
        <v>9</v>
      </c>
      <c r="C6" s="364" t="s">
        <v>3436</v>
      </c>
      <c r="D6" s="395" t="s">
        <v>397</v>
      </c>
      <c r="E6" s="365" t="s">
        <v>397</v>
      </c>
      <c r="F6" s="395" t="s">
        <v>397</v>
      </c>
      <c r="G6" s="395" t="s">
        <v>397</v>
      </c>
    </row>
    <row r="7" spans="1:8" ht="15.75" x14ac:dyDescent="0.25">
      <c r="A7" s="400"/>
      <c r="B7" s="400"/>
      <c r="C7" s="364" t="s">
        <v>11</v>
      </c>
      <c r="D7" s="395"/>
      <c r="E7" s="365" t="s">
        <v>397</v>
      </c>
      <c r="F7" s="395"/>
      <c r="G7" s="395"/>
    </row>
    <row r="8" spans="1:8" ht="15.75" x14ac:dyDescent="0.25">
      <c r="A8" s="9" t="s">
        <v>12</v>
      </c>
      <c r="B8" s="9" t="s">
        <v>9</v>
      </c>
      <c r="C8" s="301" t="s">
        <v>13</v>
      </c>
      <c r="D8" s="302" t="s">
        <v>2885</v>
      </c>
      <c r="E8" s="302">
        <v>20</v>
      </c>
      <c r="F8" s="303"/>
      <c r="G8" s="303">
        <f>ROUND(E8*F8,2)</f>
        <v>0</v>
      </c>
    </row>
    <row r="9" spans="1:8" ht="15.75" x14ac:dyDescent="0.25">
      <c r="A9" s="9" t="s">
        <v>15</v>
      </c>
      <c r="B9" s="9" t="s">
        <v>9</v>
      </c>
      <c r="C9" s="301" t="s">
        <v>2881</v>
      </c>
      <c r="D9" s="302" t="s">
        <v>2885</v>
      </c>
      <c r="E9" s="302">
        <v>20</v>
      </c>
      <c r="F9" s="108"/>
      <c r="G9" s="303">
        <f t="shared" ref="G9:G14" si="0">ROUND(E9*F9,2)</f>
        <v>0</v>
      </c>
    </row>
    <row r="10" spans="1:8" ht="63" x14ac:dyDescent="0.25">
      <c r="A10" s="9" t="s">
        <v>16</v>
      </c>
      <c r="B10" s="10" t="s">
        <v>3432</v>
      </c>
      <c r="C10" s="301" t="s">
        <v>3055</v>
      </c>
      <c r="D10" s="304" t="s">
        <v>2885</v>
      </c>
      <c r="E10" s="304">
        <v>20</v>
      </c>
      <c r="F10" s="108"/>
      <c r="G10" s="303">
        <f t="shared" si="0"/>
        <v>0</v>
      </c>
    </row>
    <row r="11" spans="1:8" ht="15.75" x14ac:dyDescent="0.25">
      <c r="A11" s="9" t="s">
        <v>552</v>
      </c>
      <c r="B11" s="9" t="s">
        <v>9</v>
      </c>
      <c r="C11" s="301" t="s">
        <v>2886</v>
      </c>
      <c r="D11" s="304" t="s">
        <v>29</v>
      </c>
      <c r="E11" s="304">
        <v>4</v>
      </c>
      <c r="F11" s="108"/>
      <c r="G11" s="303">
        <f t="shared" si="0"/>
        <v>0</v>
      </c>
    </row>
    <row r="12" spans="1:8" ht="15.75" x14ac:dyDescent="0.25">
      <c r="A12" s="9" t="s">
        <v>553</v>
      </c>
      <c r="B12" s="9" t="s">
        <v>9</v>
      </c>
      <c r="C12" s="301" t="s">
        <v>3054</v>
      </c>
      <c r="D12" s="304" t="s">
        <v>29</v>
      </c>
      <c r="E12" s="304">
        <v>1</v>
      </c>
      <c r="F12" s="108"/>
      <c r="G12" s="303">
        <f t="shared" si="0"/>
        <v>0</v>
      </c>
      <c r="H12" s="319"/>
    </row>
    <row r="13" spans="1:8" ht="15.75" x14ac:dyDescent="0.25">
      <c r="A13" s="9" t="s">
        <v>554</v>
      </c>
      <c r="B13" s="9" t="s">
        <v>9</v>
      </c>
      <c r="C13" s="301" t="s">
        <v>2882</v>
      </c>
      <c r="D13" s="304" t="s">
        <v>29</v>
      </c>
      <c r="E13" s="304">
        <v>1</v>
      </c>
      <c r="F13" s="108"/>
      <c r="G13" s="303">
        <f t="shared" si="0"/>
        <v>0</v>
      </c>
    </row>
    <row r="14" spans="1:8" ht="15.75" x14ac:dyDescent="0.25">
      <c r="A14" s="9" t="s">
        <v>556</v>
      </c>
      <c r="B14" s="9" t="s">
        <v>9</v>
      </c>
      <c r="C14" s="301" t="s">
        <v>3437</v>
      </c>
      <c r="D14" s="304" t="s">
        <v>29</v>
      </c>
      <c r="E14" s="304">
        <v>1</v>
      </c>
      <c r="F14" s="108"/>
      <c r="G14" s="303">
        <f t="shared" si="0"/>
        <v>0</v>
      </c>
    </row>
    <row r="15" spans="1:8" ht="15.75" x14ac:dyDescent="0.25">
      <c r="A15" s="367"/>
      <c r="B15" s="368"/>
      <c r="C15" s="369" t="s">
        <v>3457</v>
      </c>
      <c r="D15" s="367" t="s">
        <v>397</v>
      </c>
      <c r="E15" s="370" t="s">
        <v>397</v>
      </c>
      <c r="F15" s="371" t="s">
        <v>397</v>
      </c>
      <c r="G15" s="372">
        <f>SUM(G8:G14)</f>
        <v>0</v>
      </c>
    </row>
    <row r="16" spans="1:8" ht="15.75" x14ac:dyDescent="0.25">
      <c r="A16" s="399">
        <v>2</v>
      </c>
      <c r="B16" s="399" t="s">
        <v>9</v>
      </c>
      <c r="C16" s="375" t="s">
        <v>3427</v>
      </c>
      <c r="D16" s="398" t="s">
        <v>397</v>
      </c>
      <c r="E16" s="376" t="s">
        <v>397</v>
      </c>
      <c r="F16" s="398" t="s">
        <v>397</v>
      </c>
      <c r="G16" s="398" t="s">
        <v>397</v>
      </c>
    </row>
    <row r="17" spans="1:7" ht="15.75" x14ac:dyDescent="0.25">
      <c r="A17" s="399"/>
      <c r="B17" s="399"/>
      <c r="C17" s="375" t="s">
        <v>11</v>
      </c>
      <c r="D17" s="398"/>
      <c r="E17" s="376" t="s">
        <v>397</v>
      </c>
      <c r="F17" s="398"/>
      <c r="G17" s="398"/>
    </row>
    <row r="18" spans="1:7" ht="31.5" x14ac:dyDescent="0.25">
      <c r="A18" s="373" t="s">
        <v>20</v>
      </c>
      <c r="B18" s="10" t="s">
        <v>3433</v>
      </c>
      <c r="C18" s="301" t="s">
        <v>3428</v>
      </c>
      <c r="D18" s="304" t="s">
        <v>2885</v>
      </c>
      <c r="E18" s="304">
        <v>20</v>
      </c>
      <c r="F18" s="129"/>
      <c r="G18" s="303">
        <f t="shared" ref="G18:G21" si="1">ROUND(E18*F18,2)</f>
        <v>0</v>
      </c>
    </row>
    <row r="19" spans="1:7" ht="31.5" x14ac:dyDescent="0.25">
      <c r="A19" s="374" t="s">
        <v>25</v>
      </c>
      <c r="B19" s="10" t="s">
        <v>3433</v>
      </c>
      <c r="C19" s="301" t="s">
        <v>3429</v>
      </c>
      <c r="D19" s="304" t="s">
        <v>2885</v>
      </c>
      <c r="E19" s="304">
        <v>20</v>
      </c>
      <c r="F19" s="129"/>
      <c r="G19" s="303">
        <f t="shared" si="1"/>
        <v>0</v>
      </c>
    </row>
    <row r="20" spans="1:7" ht="31.5" x14ac:dyDescent="0.25">
      <c r="A20" s="374" t="s">
        <v>30</v>
      </c>
      <c r="B20" s="10" t="s">
        <v>3433</v>
      </c>
      <c r="C20" s="301" t="s">
        <v>3430</v>
      </c>
      <c r="D20" s="304" t="s">
        <v>2885</v>
      </c>
      <c r="E20" s="304">
        <v>20</v>
      </c>
      <c r="F20" s="108"/>
      <c r="G20" s="303">
        <f t="shared" si="1"/>
        <v>0</v>
      </c>
    </row>
    <row r="21" spans="1:7" ht="31.5" x14ac:dyDescent="0.25">
      <c r="A21" s="374" t="s">
        <v>35</v>
      </c>
      <c r="B21" s="10" t="s">
        <v>3433</v>
      </c>
      <c r="C21" s="301" t="s">
        <v>3431</v>
      </c>
      <c r="D21" s="304" t="s">
        <v>29</v>
      </c>
      <c r="E21" s="304">
        <v>1</v>
      </c>
      <c r="F21" s="366"/>
      <c r="G21" s="303">
        <f t="shared" si="1"/>
        <v>0</v>
      </c>
    </row>
    <row r="22" spans="1:7" ht="15.75" x14ac:dyDescent="0.25">
      <c r="A22" s="377"/>
      <c r="B22" s="378"/>
      <c r="C22" s="379" t="s">
        <v>3456</v>
      </c>
      <c r="D22" s="380" t="s">
        <v>397</v>
      </c>
      <c r="E22" s="380" t="s">
        <v>397</v>
      </c>
      <c r="F22" s="380" t="s">
        <v>397</v>
      </c>
      <c r="G22" s="381">
        <f>SUM(G18:G21)</f>
        <v>0</v>
      </c>
    </row>
    <row r="24" spans="1:7" x14ac:dyDescent="0.25">
      <c r="C24" s="383"/>
    </row>
  </sheetData>
  <mergeCells count="16">
    <mergeCell ref="F6:F7"/>
    <mergeCell ref="A2:A4"/>
    <mergeCell ref="D2:D4"/>
    <mergeCell ref="F16:F17"/>
    <mergeCell ref="G16:G17"/>
    <mergeCell ref="E2:E4"/>
    <mergeCell ref="F2:F4"/>
    <mergeCell ref="G2:G4"/>
    <mergeCell ref="G6:G7"/>
    <mergeCell ref="A16:A17"/>
    <mergeCell ref="B16:B17"/>
    <mergeCell ref="D16:D17"/>
    <mergeCell ref="B3:B4"/>
    <mergeCell ref="A6:A7"/>
    <mergeCell ref="B6:B7"/>
    <mergeCell ref="D6:D7"/>
  </mergeCells>
  <phoneticPr fontId="2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73FAB-69EF-4381-A792-B4E06EB628FC}">
  <dimension ref="A2:K182"/>
  <sheetViews>
    <sheetView zoomScaleNormal="100" workbookViewId="0">
      <selection activeCell="C193" sqref="C193"/>
    </sheetView>
  </sheetViews>
  <sheetFormatPr defaultColWidth="9.140625" defaultRowHeight="15.75" x14ac:dyDescent="0.25"/>
  <cols>
    <col min="1" max="1" width="10" style="176" customWidth="1"/>
    <col min="2" max="2" width="22.85546875" style="176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205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425" t="s">
        <v>0</v>
      </c>
      <c r="B2" s="126" t="s">
        <v>1</v>
      </c>
      <c r="C2" s="127" t="s">
        <v>2015</v>
      </c>
      <c r="D2" s="423" t="s">
        <v>2</v>
      </c>
      <c r="E2" s="424" t="s">
        <v>3</v>
      </c>
      <c r="F2" s="426" t="s">
        <v>4</v>
      </c>
      <c r="G2" s="428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28"/>
    </row>
    <row r="4" spans="1:11" x14ac:dyDescent="0.25">
      <c r="A4" s="425"/>
      <c r="B4" s="418"/>
      <c r="C4" s="130" t="s">
        <v>8</v>
      </c>
      <c r="D4" s="423"/>
      <c r="E4" s="424"/>
      <c r="F4" s="426"/>
      <c r="G4" s="428"/>
      <c r="K4" s="173"/>
    </row>
    <row r="5" spans="1:11" x14ac:dyDescent="0.25">
      <c r="A5" s="162">
        <v>1</v>
      </c>
      <c r="B5" s="162">
        <v>2</v>
      </c>
      <c r="C5" s="174">
        <v>3</v>
      </c>
      <c r="D5" s="128">
        <v>4</v>
      </c>
      <c r="E5" s="162">
        <v>5</v>
      </c>
      <c r="F5" s="190">
        <v>6</v>
      </c>
      <c r="G5" s="201">
        <v>7</v>
      </c>
    </row>
    <row r="6" spans="1:11" s="57" customFormat="1" x14ac:dyDescent="0.25">
      <c r="A6" s="178" t="s">
        <v>1773</v>
      </c>
      <c r="B6" s="178"/>
      <c r="C6" s="170" t="s">
        <v>1774</v>
      </c>
      <c r="D6" s="171" t="s">
        <v>397</v>
      </c>
      <c r="E6" s="161" t="s">
        <v>397</v>
      </c>
      <c r="F6" s="187" t="s">
        <v>397</v>
      </c>
      <c r="G6" s="202" t="s">
        <v>397</v>
      </c>
      <c r="H6" s="206"/>
      <c r="K6" s="3"/>
    </row>
    <row r="7" spans="1:11" s="57" customFormat="1" ht="31.5" x14ac:dyDescent="0.25">
      <c r="A7" s="182" t="s">
        <v>12</v>
      </c>
      <c r="B7" s="182" t="s">
        <v>666</v>
      </c>
      <c r="C7" s="136" t="s">
        <v>2780</v>
      </c>
      <c r="D7" s="157" t="s">
        <v>434</v>
      </c>
      <c r="E7" s="158">
        <v>42</v>
      </c>
      <c r="F7" s="187"/>
      <c r="G7" s="203">
        <f t="shared" ref="G7:G28" si="0">ROUND(E7*F7,2)</f>
        <v>0</v>
      </c>
      <c r="H7" s="206"/>
      <c r="K7" s="173"/>
    </row>
    <row r="8" spans="1:11" s="57" customFormat="1" ht="31.5" x14ac:dyDescent="0.25">
      <c r="A8" s="182" t="s">
        <v>15</v>
      </c>
      <c r="B8" s="182" t="s">
        <v>666</v>
      </c>
      <c r="C8" s="136" t="s">
        <v>2780</v>
      </c>
      <c r="D8" s="157" t="s">
        <v>434</v>
      </c>
      <c r="E8" s="158">
        <v>6</v>
      </c>
      <c r="F8" s="187"/>
      <c r="G8" s="203">
        <f t="shared" si="0"/>
        <v>0</v>
      </c>
      <c r="H8" s="206"/>
      <c r="K8" s="173"/>
    </row>
    <row r="9" spans="1:11" s="57" customFormat="1" ht="31.5" x14ac:dyDescent="0.25">
      <c r="A9" s="182" t="s">
        <v>16</v>
      </c>
      <c r="B9" s="182" t="s">
        <v>666</v>
      </c>
      <c r="C9" s="136" t="s">
        <v>2781</v>
      </c>
      <c r="D9" s="157" t="s">
        <v>434</v>
      </c>
      <c r="E9" s="158">
        <v>23</v>
      </c>
      <c r="F9" s="187"/>
      <c r="G9" s="203">
        <f t="shared" si="0"/>
        <v>0</v>
      </c>
      <c r="H9" s="206"/>
      <c r="K9" s="173"/>
    </row>
    <row r="10" spans="1:11" s="57" customFormat="1" ht="31.5" x14ac:dyDescent="0.25">
      <c r="A10" s="182" t="s">
        <v>552</v>
      </c>
      <c r="B10" s="182" t="s">
        <v>666</v>
      </c>
      <c r="C10" s="136" t="s">
        <v>2782</v>
      </c>
      <c r="D10" s="157" t="s">
        <v>434</v>
      </c>
      <c r="E10" s="158">
        <v>1</v>
      </c>
      <c r="F10" s="187"/>
      <c r="G10" s="203">
        <f t="shared" si="0"/>
        <v>0</v>
      </c>
      <c r="H10" s="206"/>
      <c r="K10" s="173"/>
    </row>
    <row r="11" spans="1:11" s="57" customFormat="1" ht="31.5" x14ac:dyDescent="0.25">
      <c r="A11" s="182" t="s">
        <v>553</v>
      </c>
      <c r="B11" s="182" t="s">
        <v>666</v>
      </c>
      <c r="C11" s="136" t="s">
        <v>2783</v>
      </c>
      <c r="D11" s="157" t="s">
        <v>250</v>
      </c>
      <c r="E11" s="158">
        <v>1</v>
      </c>
      <c r="F11" s="187"/>
      <c r="G11" s="203">
        <f t="shared" si="0"/>
        <v>0</v>
      </c>
      <c r="H11" s="206"/>
      <c r="K11" s="173"/>
    </row>
    <row r="12" spans="1:11" s="57" customFormat="1" ht="31.5" x14ac:dyDescent="0.25">
      <c r="A12" s="182" t="s">
        <v>554</v>
      </c>
      <c r="B12" s="182" t="s">
        <v>666</v>
      </c>
      <c r="C12" s="136" t="s">
        <v>2784</v>
      </c>
      <c r="D12" s="157" t="s">
        <v>250</v>
      </c>
      <c r="E12" s="158">
        <v>12</v>
      </c>
      <c r="F12" s="187"/>
      <c r="G12" s="203">
        <f t="shared" si="0"/>
        <v>0</v>
      </c>
      <c r="H12" s="206"/>
      <c r="K12" s="173"/>
    </row>
    <row r="13" spans="1:11" s="57" customFormat="1" ht="31.5" x14ac:dyDescent="0.25">
      <c r="A13" s="182" t="s">
        <v>556</v>
      </c>
      <c r="B13" s="182" t="s">
        <v>666</v>
      </c>
      <c r="C13" s="136" t="s">
        <v>2785</v>
      </c>
      <c r="D13" s="157" t="s">
        <v>250</v>
      </c>
      <c r="E13" s="158">
        <v>7</v>
      </c>
      <c r="F13" s="187"/>
      <c r="G13" s="203">
        <f t="shared" si="0"/>
        <v>0</v>
      </c>
      <c r="H13" s="206"/>
      <c r="K13" s="173"/>
    </row>
    <row r="14" spans="1:11" s="57" customFormat="1" ht="31.5" x14ac:dyDescent="0.25">
      <c r="A14" s="182" t="s">
        <v>678</v>
      </c>
      <c r="B14" s="182" t="s">
        <v>666</v>
      </c>
      <c r="C14" s="136" t="s">
        <v>2786</v>
      </c>
      <c r="D14" s="157" t="s">
        <v>250</v>
      </c>
      <c r="E14" s="158">
        <v>5</v>
      </c>
      <c r="F14" s="187"/>
      <c r="G14" s="203">
        <f t="shared" si="0"/>
        <v>0</v>
      </c>
      <c r="H14" s="206"/>
      <c r="K14" s="173"/>
    </row>
    <row r="15" spans="1:11" s="57" customFormat="1" ht="31.5" x14ac:dyDescent="0.25">
      <c r="A15" s="182" t="s">
        <v>679</v>
      </c>
      <c r="B15" s="182" t="s">
        <v>666</v>
      </c>
      <c r="C15" s="136" t="s">
        <v>2787</v>
      </c>
      <c r="D15" s="157" t="s">
        <v>250</v>
      </c>
      <c r="E15" s="158">
        <v>11</v>
      </c>
      <c r="F15" s="187"/>
      <c r="G15" s="203">
        <f t="shared" si="0"/>
        <v>0</v>
      </c>
      <c r="H15" s="206"/>
      <c r="K15" s="173"/>
    </row>
    <row r="16" spans="1:11" s="57" customFormat="1" ht="31.5" x14ac:dyDescent="0.25">
      <c r="A16" s="182" t="s">
        <v>680</v>
      </c>
      <c r="B16" s="182" t="s">
        <v>666</v>
      </c>
      <c r="C16" s="136" t="s">
        <v>2788</v>
      </c>
      <c r="D16" s="157" t="s">
        <v>250</v>
      </c>
      <c r="E16" s="158">
        <v>31</v>
      </c>
      <c r="F16" s="187"/>
      <c r="G16" s="203">
        <f t="shared" si="0"/>
        <v>0</v>
      </c>
      <c r="H16" s="206"/>
      <c r="K16" s="173"/>
    </row>
    <row r="17" spans="1:11" s="57" customFormat="1" ht="31.5" x14ac:dyDescent="0.25">
      <c r="A17" s="182" t="s">
        <v>681</v>
      </c>
      <c r="B17" s="182" t="s">
        <v>666</v>
      </c>
      <c r="C17" s="136" t="s">
        <v>2789</v>
      </c>
      <c r="D17" s="157" t="s">
        <v>434</v>
      </c>
      <c r="E17" s="158">
        <v>4</v>
      </c>
      <c r="F17" s="187"/>
      <c r="G17" s="203">
        <f t="shared" si="0"/>
        <v>0</v>
      </c>
      <c r="H17" s="206"/>
      <c r="K17" s="173"/>
    </row>
    <row r="18" spans="1:11" s="57" customFormat="1" ht="31.5" x14ac:dyDescent="0.25">
      <c r="A18" s="182" t="s">
        <v>682</v>
      </c>
      <c r="B18" s="182" t="s">
        <v>666</v>
      </c>
      <c r="C18" s="136" t="s">
        <v>2790</v>
      </c>
      <c r="D18" s="157" t="s">
        <v>434</v>
      </c>
      <c r="E18" s="158">
        <v>10</v>
      </c>
      <c r="F18" s="187"/>
      <c r="G18" s="203">
        <f t="shared" si="0"/>
        <v>0</v>
      </c>
      <c r="H18" s="206"/>
      <c r="K18" s="173"/>
    </row>
    <row r="19" spans="1:11" s="57" customFormat="1" ht="31.5" x14ac:dyDescent="0.25">
      <c r="A19" s="182" t="s">
        <v>683</v>
      </c>
      <c r="B19" s="182" t="s">
        <v>666</v>
      </c>
      <c r="C19" s="136" t="s">
        <v>2791</v>
      </c>
      <c r="D19" s="157" t="s">
        <v>434</v>
      </c>
      <c r="E19" s="158">
        <v>3</v>
      </c>
      <c r="F19" s="187"/>
      <c r="G19" s="203">
        <f t="shared" si="0"/>
        <v>0</v>
      </c>
      <c r="H19" s="206"/>
      <c r="K19" s="173"/>
    </row>
    <row r="20" spans="1:11" s="57" customFormat="1" ht="31.5" x14ac:dyDescent="0.25">
      <c r="A20" s="182" t="s">
        <v>684</v>
      </c>
      <c r="B20" s="182" t="s">
        <v>666</v>
      </c>
      <c r="C20" s="136" t="s">
        <v>2792</v>
      </c>
      <c r="D20" s="157" t="s">
        <v>434</v>
      </c>
      <c r="E20" s="158">
        <v>2</v>
      </c>
      <c r="F20" s="187"/>
      <c r="G20" s="203">
        <f t="shared" si="0"/>
        <v>0</v>
      </c>
      <c r="H20" s="206"/>
      <c r="K20" s="173"/>
    </row>
    <row r="21" spans="1:11" s="57" customFormat="1" ht="31.5" x14ac:dyDescent="0.25">
      <c r="A21" s="182" t="s">
        <v>685</v>
      </c>
      <c r="B21" s="182" t="s">
        <v>666</v>
      </c>
      <c r="C21" s="136" t="s">
        <v>2793</v>
      </c>
      <c r="D21" s="157" t="s">
        <v>434</v>
      </c>
      <c r="E21" s="158">
        <v>1</v>
      </c>
      <c r="F21" s="187"/>
      <c r="G21" s="203">
        <f t="shared" si="0"/>
        <v>0</v>
      </c>
      <c r="H21" s="206"/>
      <c r="K21" s="173"/>
    </row>
    <row r="22" spans="1:11" s="57" customFormat="1" ht="31.5" x14ac:dyDescent="0.25">
      <c r="A22" s="182" t="s">
        <v>1775</v>
      </c>
      <c r="B22" s="182" t="s">
        <v>666</v>
      </c>
      <c r="C22" s="136" t="s">
        <v>2794</v>
      </c>
      <c r="D22" s="157" t="s">
        <v>250</v>
      </c>
      <c r="E22" s="158">
        <v>3</v>
      </c>
      <c r="F22" s="187"/>
      <c r="G22" s="203">
        <f t="shared" si="0"/>
        <v>0</v>
      </c>
      <c r="H22" s="206"/>
      <c r="K22" s="173"/>
    </row>
    <row r="23" spans="1:11" s="57" customFormat="1" ht="31.5" x14ac:dyDescent="0.25">
      <c r="A23" s="182" t="s">
        <v>1776</v>
      </c>
      <c r="B23" s="182" t="s">
        <v>666</v>
      </c>
      <c r="C23" s="136" t="s">
        <v>2795</v>
      </c>
      <c r="D23" s="157" t="s">
        <v>250</v>
      </c>
      <c r="E23" s="158">
        <v>40</v>
      </c>
      <c r="F23" s="187"/>
      <c r="G23" s="203">
        <f t="shared" si="0"/>
        <v>0</v>
      </c>
      <c r="H23" s="206"/>
      <c r="K23" s="173"/>
    </row>
    <row r="24" spans="1:11" s="57" customFormat="1" ht="31.5" x14ac:dyDescent="0.25">
      <c r="A24" s="182" t="s">
        <v>1777</v>
      </c>
      <c r="B24" s="182" t="s">
        <v>666</v>
      </c>
      <c r="C24" s="136" t="s">
        <v>2796</v>
      </c>
      <c r="D24" s="157" t="s">
        <v>250</v>
      </c>
      <c r="E24" s="158">
        <v>10</v>
      </c>
      <c r="F24" s="187"/>
      <c r="G24" s="203">
        <f t="shared" si="0"/>
        <v>0</v>
      </c>
      <c r="H24" s="206"/>
      <c r="K24" s="173"/>
    </row>
    <row r="25" spans="1:11" s="57" customFormat="1" ht="31.5" x14ac:dyDescent="0.25">
      <c r="A25" s="182" t="s">
        <v>1778</v>
      </c>
      <c r="B25" s="182" t="s">
        <v>666</v>
      </c>
      <c r="C25" s="136" t="s">
        <v>2797</v>
      </c>
      <c r="D25" s="157" t="s">
        <v>250</v>
      </c>
      <c r="E25" s="158">
        <v>7</v>
      </c>
      <c r="F25" s="187"/>
      <c r="G25" s="203">
        <f t="shared" si="0"/>
        <v>0</v>
      </c>
      <c r="H25" s="206"/>
      <c r="K25" s="173"/>
    </row>
    <row r="26" spans="1:11" s="57" customFormat="1" ht="31.5" x14ac:dyDescent="0.25">
      <c r="A26" s="182" t="s">
        <v>1779</v>
      </c>
      <c r="B26" s="182" t="s">
        <v>666</v>
      </c>
      <c r="C26" s="136" t="s">
        <v>2798</v>
      </c>
      <c r="D26" s="157" t="s">
        <v>250</v>
      </c>
      <c r="E26" s="158">
        <v>2</v>
      </c>
      <c r="F26" s="187"/>
      <c r="G26" s="203">
        <f t="shared" si="0"/>
        <v>0</v>
      </c>
      <c r="H26" s="206"/>
      <c r="K26" s="173"/>
    </row>
    <row r="27" spans="1:11" s="57" customFormat="1" ht="31.5" x14ac:dyDescent="0.25">
      <c r="A27" s="182" t="s">
        <v>1780</v>
      </c>
      <c r="B27" s="182" t="s">
        <v>666</v>
      </c>
      <c r="C27" s="136" t="s">
        <v>2799</v>
      </c>
      <c r="D27" s="157" t="s">
        <v>434</v>
      </c>
      <c r="E27" s="158">
        <v>1</v>
      </c>
      <c r="F27" s="187"/>
      <c r="G27" s="203">
        <f t="shared" si="0"/>
        <v>0</v>
      </c>
      <c r="H27" s="206"/>
      <c r="K27" s="173"/>
    </row>
    <row r="28" spans="1:11" s="57" customFormat="1" ht="31.5" x14ac:dyDescent="0.25">
      <c r="A28" s="182" t="s">
        <v>1782</v>
      </c>
      <c r="B28" s="182" t="s">
        <v>666</v>
      </c>
      <c r="C28" s="136" t="s">
        <v>2800</v>
      </c>
      <c r="D28" s="157" t="s">
        <v>41</v>
      </c>
      <c r="E28" s="158">
        <v>6.25</v>
      </c>
      <c r="F28" s="187"/>
      <c r="G28" s="203">
        <f t="shared" si="0"/>
        <v>0</v>
      </c>
      <c r="H28" s="206"/>
      <c r="K28" s="173"/>
    </row>
    <row r="29" spans="1:11" x14ac:dyDescent="0.25">
      <c r="A29" s="180"/>
      <c r="B29" s="172"/>
      <c r="C29" s="172" t="s">
        <v>1784</v>
      </c>
      <c r="D29" s="144"/>
      <c r="E29" s="159"/>
      <c r="F29" s="188"/>
      <c r="G29" s="167">
        <f>SUM(G7:G28)</f>
        <v>0</v>
      </c>
      <c r="H29" s="207"/>
      <c r="I29" s="148"/>
    </row>
    <row r="30" spans="1:11" s="57" customFormat="1" x14ac:dyDescent="0.25">
      <c r="A30" s="178" t="s">
        <v>1785</v>
      </c>
      <c r="B30" s="178"/>
      <c r="C30" s="170" t="s">
        <v>1786</v>
      </c>
      <c r="D30" s="171" t="s">
        <v>397</v>
      </c>
      <c r="E30" s="161" t="s">
        <v>397</v>
      </c>
      <c r="F30" s="187" t="s">
        <v>397</v>
      </c>
      <c r="G30" s="202" t="s">
        <v>397</v>
      </c>
      <c r="H30" s="206"/>
      <c r="K30" s="3"/>
    </row>
    <row r="31" spans="1:11" s="57" customFormat="1" x14ac:dyDescent="0.25">
      <c r="A31" s="178" t="s">
        <v>20</v>
      </c>
      <c r="B31" s="178"/>
      <c r="C31" s="170" t="s">
        <v>1015</v>
      </c>
      <c r="D31" s="171" t="s">
        <v>397</v>
      </c>
      <c r="E31" s="161" t="s">
        <v>397</v>
      </c>
      <c r="F31" s="187" t="s">
        <v>397</v>
      </c>
      <c r="G31" s="202" t="s">
        <v>397</v>
      </c>
      <c r="H31" s="206"/>
      <c r="K31" s="3"/>
    </row>
    <row r="32" spans="1:11" s="57" customFormat="1" ht="63" x14ac:dyDescent="0.25">
      <c r="A32" s="182" t="s">
        <v>22</v>
      </c>
      <c r="B32" s="182" t="s">
        <v>667</v>
      </c>
      <c r="C32" s="136" t="s">
        <v>2801</v>
      </c>
      <c r="D32" s="157" t="s">
        <v>41</v>
      </c>
      <c r="E32" s="158">
        <v>22.03</v>
      </c>
      <c r="F32" s="187"/>
      <c r="G32" s="203">
        <f t="shared" ref="G32:G35" si="1">ROUND(E32*F32,2)</f>
        <v>0</v>
      </c>
      <c r="H32" s="206"/>
      <c r="K32" s="173"/>
    </row>
    <row r="33" spans="1:11" s="57" customFormat="1" ht="63" x14ac:dyDescent="0.25">
      <c r="A33" s="182" t="s">
        <v>23</v>
      </c>
      <c r="B33" s="182" t="s">
        <v>667</v>
      </c>
      <c r="C33" s="136" t="s">
        <v>2802</v>
      </c>
      <c r="D33" s="157" t="s">
        <v>41</v>
      </c>
      <c r="E33" s="158">
        <v>14.69</v>
      </c>
      <c r="F33" s="187"/>
      <c r="G33" s="203">
        <f t="shared" si="1"/>
        <v>0</v>
      </c>
      <c r="H33" s="206"/>
      <c r="K33" s="173"/>
    </row>
    <row r="34" spans="1:11" s="57" customFormat="1" ht="47.25" x14ac:dyDescent="0.25">
      <c r="A34" s="182" t="s">
        <v>968</v>
      </c>
      <c r="B34" s="182" t="s">
        <v>667</v>
      </c>
      <c r="C34" s="136" t="s">
        <v>1787</v>
      </c>
      <c r="D34" s="157" t="s">
        <v>232</v>
      </c>
      <c r="E34" s="158">
        <v>61.2</v>
      </c>
      <c r="F34" s="187"/>
      <c r="G34" s="203">
        <f t="shared" si="1"/>
        <v>0</v>
      </c>
      <c r="H34" s="206"/>
      <c r="K34" s="3"/>
    </row>
    <row r="35" spans="1:11" s="57" customFormat="1" ht="31.5" x14ac:dyDescent="0.25">
      <c r="A35" s="182" t="s">
        <v>969</v>
      </c>
      <c r="B35" s="182" t="s">
        <v>667</v>
      </c>
      <c r="C35" s="136" t="s">
        <v>1788</v>
      </c>
      <c r="D35" s="157" t="s">
        <v>41</v>
      </c>
      <c r="E35" s="158">
        <v>12.85</v>
      </c>
      <c r="F35" s="187"/>
      <c r="G35" s="203">
        <f t="shared" si="1"/>
        <v>0</v>
      </c>
      <c r="H35" s="206"/>
      <c r="K35" s="3"/>
    </row>
    <row r="36" spans="1:11" s="57" customFormat="1" x14ac:dyDescent="0.25">
      <c r="A36" s="196"/>
      <c r="B36" s="196"/>
      <c r="C36" s="197" t="s">
        <v>1789</v>
      </c>
      <c r="D36" s="198" t="s">
        <v>397</v>
      </c>
      <c r="E36" s="199" t="s">
        <v>397</v>
      </c>
      <c r="F36" s="200" t="s">
        <v>397</v>
      </c>
      <c r="G36" s="204">
        <f>SUM(G32:G35)</f>
        <v>0</v>
      </c>
      <c r="H36" s="206"/>
      <c r="K36" s="3"/>
    </row>
    <row r="37" spans="1:11" s="57" customFormat="1" x14ac:dyDescent="0.25">
      <c r="A37" s="178" t="s">
        <v>1790</v>
      </c>
      <c r="B37" s="178"/>
      <c r="C37" s="170" t="s">
        <v>1791</v>
      </c>
      <c r="D37" s="171" t="s">
        <v>397</v>
      </c>
      <c r="E37" s="161" t="s">
        <v>397</v>
      </c>
      <c r="F37" s="187" t="s">
        <v>397</v>
      </c>
      <c r="G37" s="202" t="s">
        <v>397</v>
      </c>
      <c r="H37" s="206"/>
      <c r="K37" s="3"/>
    </row>
    <row r="38" spans="1:11" s="57" customFormat="1" ht="31.5" x14ac:dyDescent="0.25">
      <c r="A38" s="182" t="s">
        <v>27</v>
      </c>
      <c r="B38" s="182" t="s">
        <v>667</v>
      </c>
      <c r="C38" s="136" t="s">
        <v>1792</v>
      </c>
      <c r="D38" s="157" t="s">
        <v>41</v>
      </c>
      <c r="E38" s="158">
        <v>1.7</v>
      </c>
      <c r="F38" s="187"/>
      <c r="G38" s="203">
        <f t="shared" ref="G38:G47" si="2">ROUND(E38*F38,2)</f>
        <v>0</v>
      </c>
      <c r="H38" s="206"/>
      <c r="K38" s="3"/>
    </row>
    <row r="39" spans="1:11" s="57" customFormat="1" ht="31.5" x14ac:dyDescent="0.25">
      <c r="A39" s="182" t="s">
        <v>673</v>
      </c>
      <c r="B39" s="182" t="s">
        <v>667</v>
      </c>
      <c r="C39" s="136" t="s">
        <v>1793</v>
      </c>
      <c r="D39" s="157" t="s">
        <v>41</v>
      </c>
      <c r="E39" s="158">
        <v>8.16</v>
      </c>
      <c r="F39" s="187"/>
      <c r="G39" s="203">
        <f t="shared" si="2"/>
        <v>0</v>
      </c>
      <c r="H39" s="206"/>
      <c r="K39" s="3"/>
    </row>
    <row r="40" spans="1:11" s="57" customFormat="1" x14ac:dyDescent="0.25">
      <c r="A40" s="182" t="s">
        <v>1794</v>
      </c>
      <c r="B40" s="182" t="s">
        <v>667</v>
      </c>
      <c r="C40" s="136" t="s">
        <v>1795</v>
      </c>
      <c r="D40" s="157" t="s">
        <v>41</v>
      </c>
      <c r="E40" s="158">
        <v>7.64</v>
      </c>
      <c r="F40" s="187"/>
      <c r="G40" s="203">
        <f t="shared" si="2"/>
        <v>0</v>
      </c>
      <c r="H40" s="206"/>
      <c r="K40" s="3"/>
    </row>
    <row r="41" spans="1:11" s="57" customFormat="1" ht="31.5" x14ac:dyDescent="0.25">
      <c r="A41" s="182" t="s">
        <v>1796</v>
      </c>
      <c r="B41" s="182" t="s">
        <v>667</v>
      </c>
      <c r="C41" s="136" t="s">
        <v>1797</v>
      </c>
      <c r="D41" s="157" t="s">
        <v>1798</v>
      </c>
      <c r="E41" s="158">
        <v>737.9</v>
      </c>
      <c r="F41" s="187"/>
      <c r="G41" s="203">
        <f t="shared" si="2"/>
        <v>0</v>
      </c>
      <c r="H41" s="206"/>
      <c r="K41" s="3"/>
    </row>
    <row r="42" spans="1:11" s="57" customFormat="1" ht="31.5" x14ac:dyDescent="0.25">
      <c r="A42" s="182" t="s">
        <v>1799</v>
      </c>
      <c r="B42" s="182" t="s">
        <v>667</v>
      </c>
      <c r="C42" s="136" t="s">
        <v>1800</v>
      </c>
      <c r="D42" s="157" t="s">
        <v>232</v>
      </c>
      <c r="E42" s="158">
        <v>78.2</v>
      </c>
      <c r="F42" s="187"/>
      <c r="G42" s="203">
        <f t="shared" si="2"/>
        <v>0</v>
      </c>
      <c r="H42" s="206"/>
      <c r="K42" s="3"/>
    </row>
    <row r="43" spans="1:11" s="57" customFormat="1" x14ac:dyDescent="0.25">
      <c r="A43" s="182" t="s">
        <v>1801</v>
      </c>
      <c r="B43" s="182" t="s">
        <v>667</v>
      </c>
      <c r="C43" s="136" t="s">
        <v>1802</v>
      </c>
      <c r="D43" s="157" t="s">
        <v>232</v>
      </c>
      <c r="E43" s="158">
        <v>20.399999999999999</v>
      </c>
      <c r="F43" s="187"/>
      <c r="G43" s="203">
        <f t="shared" si="2"/>
        <v>0</v>
      </c>
      <c r="H43" s="206"/>
      <c r="K43" s="3"/>
    </row>
    <row r="44" spans="1:11" s="57" customFormat="1" ht="31.5" x14ac:dyDescent="0.25">
      <c r="A44" s="182" t="s">
        <v>1803</v>
      </c>
      <c r="B44" s="182" t="s">
        <v>667</v>
      </c>
      <c r="C44" s="136" t="s">
        <v>1804</v>
      </c>
      <c r="D44" s="157" t="s">
        <v>41</v>
      </c>
      <c r="E44" s="158">
        <v>11.9</v>
      </c>
      <c r="F44" s="187"/>
      <c r="G44" s="203">
        <f t="shared" si="2"/>
        <v>0</v>
      </c>
      <c r="H44" s="206"/>
      <c r="K44" s="3"/>
    </row>
    <row r="45" spans="1:11" s="57" customFormat="1" x14ac:dyDescent="0.25">
      <c r="A45" s="182" t="s">
        <v>1805</v>
      </c>
      <c r="B45" s="182" t="s">
        <v>667</v>
      </c>
      <c r="C45" s="136" t="s">
        <v>1806</v>
      </c>
      <c r="D45" s="157" t="s">
        <v>232</v>
      </c>
      <c r="E45" s="158">
        <v>71.400000000000006</v>
      </c>
      <c r="F45" s="187"/>
      <c r="G45" s="203">
        <f t="shared" si="2"/>
        <v>0</v>
      </c>
      <c r="H45" s="206"/>
      <c r="K45" s="3"/>
    </row>
    <row r="46" spans="1:11" s="57" customFormat="1" ht="31.5" x14ac:dyDescent="0.25">
      <c r="A46" s="182" t="s">
        <v>1807</v>
      </c>
      <c r="B46" s="182" t="s">
        <v>667</v>
      </c>
      <c r="C46" s="136" t="s">
        <v>1808</v>
      </c>
      <c r="D46" s="157" t="s">
        <v>232</v>
      </c>
      <c r="E46" s="158">
        <v>58.73</v>
      </c>
      <c r="F46" s="187"/>
      <c r="G46" s="203">
        <f t="shared" si="2"/>
        <v>0</v>
      </c>
      <c r="H46" s="206"/>
      <c r="K46" s="3"/>
    </row>
    <row r="47" spans="1:11" s="57" customFormat="1" x14ac:dyDescent="0.25">
      <c r="A47" s="182" t="s">
        <v>1809</v>
      </c>
      <c r="B47" s="182" t="s">
        <v>667</v>
      </c>
      <c r="C47" s="136" t="s">
        <v>1810</v>
      </c>
      <c r="D47" s="157" t="s">
        <v>39</v>
      </c>
      <c r="E47" s="158">
        <v>60.32</v>
      </c>
      <c r="F47" s="187"/>
      <c r="G47" s="203">
        <f t="shared" si="2"/>
        <v>0</v>
      </c>
      <c r="H47" s="206"/>
      <c r="K47" s="3"/>
    </row>
    <row r="48" spans="1:11" s="57" customFormat="1" x14ac:dyDescent="0.25">
      <c r="A48" s="196"/>
      <c r="B48" s="196"/>
      <c r="C48" s="197" t="s">
        <v>1811</v>
      </c>
      <c r="D48" s="198" t="s">
        <v>397</v>
      </c>
      <c r="E48" s="199" t="s">
        <v>397</v>
      </c>
      <c r="F48" s="200" t="s">
        <v>397</v>
      </c>
      <c r="G48" s="204">
        <f>SUM(G38:G47)</f>
        <v>0</v>
      </c>
      <c r="H48" s="206"/>
      <c r="K48" s="3"/>
    </row>
    <row r="49" spans="1:11" x14ac:dyDescent="0.25">
      <c r="A49" s="180"/>
      <c r="B49" s="172"/>
      <c r="C49" s="172" t="s">
        <v>1812</v>
      </c>
      <c r="D49" s="144" t="s">
        <v>397</v>
      </c>
      <c r="E49" s="159" t="s">
        <v>397</v>
      </c>
      <c r="F49" s="188" t="s">
        <v>397</v>
      </c>
      <c r="G49" s="167">
        <f>G48+G36</f>
        <v>0</v>
      </c>
      <c r="H49" s="207"/>
      <c r="I49" s="148"/>
    </row>
    <row r="50" spans="1:11" s="57" customFormat="1" x14ac:dyDescent="0.25">
      <c r="A50" s="178" t="s">
        <v>1813</v>
      </c>
      <c r="B50" s="178"/>
      <c r="C50" s="170" t="s">
        <v>1814</v>
      </c>
      <c r="D50" s="171" t="s">
        <v>397</v>
      </c>
      <c r="E50" s="161" t="s">
        <v>397</v>
      </c>
      <c r="F50" s="187" t="s">
        <v>397</v>
      </c>
      <c r="G50" s="202" t="s">
        <v>397</v>
      </c>
      <c r="H50" s="206"/>
      <c r="K50" s="3"/>
    </row>
    <row r="51" spans="1:11" s="57" customFormat="1" x14ac:dyDescent="0.25">
      <c r="A51" s="178" t="s">
        <v>46</v>
      </c>
      <c r="B51" s="178"/>
      <c r="C51" s="170" t="s">
        <v>1815</v>
      </c>
      <c r="D51" s="171" t="s">
        <v>397</v>
      </c>
      <c r="E51" s="161" t="s">
        <v>397</v>
      </c>
      <c r="F51" s="187" t="s">
        <v>397</v>
      </c>
      <c r="G51" s="202" t="s">
        <v>397</v>
      </c>
      <c r="H51" s="206"/>
      <c r="K51" s="3"/>
    </row>
    <row r="52" spans="1:11" s="57" customFormat="1" ht="31.5" x14ac:dyDescent="0.25">
      <c r="A52" s="182" t="s">
        <v>48</v>
      </c>
      <c r="B52" s="182" t="s">
        <v>1816</v>
      </c>
      <c r="C52" s="136" t="s">
        <v>2803</v>
      </c>
      <c r="D52" s="157" t="s">
        <v>41</v>
      </c>
      <c r="E52" s="158">
        <v>8.82</v>
      </c>
      <c r="F52" s="187"/>
      <c r="G52" s="203">
        <f t="shared" ref="G52:G60" si="3">ROUND(E52*F52,2)</f>
        <v>0</v>
      </c>
      <c r="H52" s="206"/>
      <c r="K52" s="173"/>
    </row>
    <row r="53" spans="1:11" s="57" customFormat="1" x14ac:dyDescent="0.25">
      <c r="A53" s="182" t="s">
        <v>49</v>
      </c>
      <c r="B53" s="182" t="s">
        <v>1816</v>
      </c>
      <c r="C53" s="136" t="s">
        <v>1817</v>
      </c>
      <c r="D53" s="157" t="s">
        <v>41</v>
      </c>
      <c r="E53" s="158">
        <v>1.26</v>
      </c>
      <c r="F53" s="187"/>
      <c r="G53" s="203">
        <f t="shared" si="3"/>
        <v>0</v>
      </c>
      <c r="H53" s="206"/>
      <c r="K53" s="3"/>
    </row>
    <row r="54" spans="1:11" s="57" customFormat="1" ht="31.5" x14ac:dyDescent="0.25">
      <c r="A54" s="182" t="s">
        <v>991</v>
      </c>
      <c r="B54" s="182" t="s">
        <v>1816</v>
      </c>
      <c r="C54" s="136" t="s">
        <v>1818</v>
      </c>
      <c r="D54" s="157" t="s">
        <v>41</v>
      </c>
      <c r="E54" s="158">
        <v>4.8</v>
      </c>
      <c r="F54" s="187"/>
      <c r="G54" s="203">
        <f t="shared" si="3"/>
        <v>0</v>
      </c>
      <c r="H54" s="206"/>
      <c r="K54" s="3"/>
    </row>
    <row r="55" spans="1:11" s="57" customFormat="1" ht="31.5" x14ac:dyDescent="0.25">
      <c r="A55" s="182" t="s">
        <v>1819</v>
      </c>
      <c r="B55" s="182" t="s">
        <v>1816</v>
      </c>
      <c r="C55" s="136" t="s">
        <v>1820</v>
      </c>
      <c r="D55" s="157" t="s">
        <v>1798</v>
      </c>
      <c r="E55" s="158">
        <v>340.58</v>
      </c>
      <c r="F55" s="187"/>
      <c r="G55" s="203">
        <f t="shared" si="3"/>
        <v>0</v>
      </c>
      <c r="H55" s="206"/>
      <c r="K55" s="3"/>
    </row>
    <row r="56" spans="1:11" s="57" customFormat="1" x14ac:dyDescent="0.25">
      <c r="A56" s="182" t="s">
        <v>1821</v>
      </c>
      <c r="B56" s="182" t="s">
        <v>1816</v>
      </c>
      <c r="C56" s="136" t="s">
        <v>1822</v>
      </c>
      <c r="D56" s="157" t="s">
        <v>232</v>
      </c>
      <c r="E56" s="158">
        <v>58.4</v>
      </c>
      <c r="F56" s="187"/>
      <c r="G56" s="203">
        <f t="shared" si="3"/>
        <v>0</v>
      </c>
      <c r="H56" s="206"/>
      <c r="K56" s="3"/>
    </row>
    <row r="57" spans="1:11" s="57" customFormat="1" ht="31.5" x14ac:dyDescent="0.25">
      <c r="A57" s="182" t="s">
        <v>1823</v>
      </c>
      <c r="B57" s="182" t="s">
        <v>1816</v>
      </c>
      <c r="C57" s="136" t="s">
        <v>1824</v>
      </c>
      <c r="D57" s="157" t="s">
        <v>1726</v>
      </c>
      <c r="E57" s="158">
        <v>800</v>
      </c>
      <c r="F57" s="187"/>
      <c r="G57" s="203">
        <f t="shared" si="3"/>
        <v>0</v>
      </c>
      <c r="H57" s="206"/>
      <c r="K57" s="3"/>
    </row>
    <row r="58" spans="1:11" s="57" customFormat="1" x14ac:dyDescent="0.25">
      <c r="A58" s="182" t="s">
        <v>1825</v>
      </c>
      <c r="B58" s="182" t="s">
        <v>1816</v>
      </c>
      <c r="C58" s="136" t="s">
        <v>1826</v>
      </c>
      <c r="D58" s="157" t="s">
        <v>250</v>
      </c>
      <c r="E58" s="158">
        <v>80</v>
      </c>
      <c r="F58" s="187"/>
      <c r="G58" s="203">
        <f t="shared" si="3"/>
        <v>0</v>
      </c>
      <c r="H58" s="206"/>
      <c r="K58" s="3"/>
    </row>
    <row r="59" spans="1:11" s="57" customFormat="1" ht="31.5" x14ac:dyDescent="0.25">
      <c r="A59" s="182" t="s">
        <v>1827</v>
      </c>
      <c r="B59" s="182" t="s">
        <v>1816</v>
      </c>
      <c r="C59" s="136" t="s">
        <v>1828</v>
      </c>
      <c r="D59" s="157" t="s">
        <v>41</v>
      </c>
      <c r="E59" s="158">
        <v>2.76</v>
      </c>
      <c r="F59" s="187"/>
      <c r="G59" s="203">
        <f t="shared" si="3"/>
        <v>0</v>
      </c>
      <c r="H59" s="206"/>
      <c r="K59" s="3"/>
    </row>
    <row r="60" spans="1:11" s="57" customFormat="1" ht="63" x14ac:dyDescent="0.25">
      <c r="A60" s="182" t="s">
        <v>1829</v>
      </c>
      <c r="B60" s="182" t="s">
        <v>1816</v>
      </c>
      <c r="C60" s="136" t="s">
        <v>1830</v>
      </c>
      <c r="D60" s="157" t="s">
        <v>434</v>
      </c>
      <c r="E60" s="158">
        <v>20</v>
      </c>
      <c r="F60" s="187"/>
      <c r="G60" s="203">
        <f t="shared" si="3"/>
        <v>0</v>
      </c>
      <c r="H60" s="206"/>
      <c r="K60" s="3"/>
    </row>
    <row r="61" spans="1:11" s="57" customFormat="1" x14ac:dyDescent="0.25">
      <c r="A61" s="196"/>
      <c r="B61" s="196"/>
      <c r="C61" s="197" t="s">
        <v>1831</v>
      </c>
      <c r="D61" s="198" t="s">
        <v>397</v>
      </c>
      <c r="E61" s="199" t="s">
        <v>397</v>
      </c>
      <c r="F61" s="200" t="s">
        <v>397</v>
      </c>
      <c r="G61" s="204">
        <f>SUM(G52:G60)</f>
        <v>0</v>
      </c>
      <c r="H61" s="206"/>
      <c r="K61" s="3"/>
    </row>
    <row r="62" spans="1:11" s="57" customFormat="1" x14ac:dyDescent="0.25">
      <c r="A62" s="182" t="s">
        <v>52</v>
      </c>
      <c r="B62" s="182"/>
      <c r="C62" s="136" t="s">
        <v>1832</v>
      </c>
      <c r="D62" s="157" t="s">
        <v>397</v>
      </c>
      <c r="E62" s="158" t="s">
        <v>397</v>
      </c>
      <c r="F62" s="187" t="s">
        <v>397</v>
      </c>
      <c r="G62" s="203" t="s">
        <v>397</v>
      </c>
      <c r="H62" s="206"/>
      <c r="K62" s="3"/>
    </row>
    <row r="63" spans="1:11" s="57" customFormat="1" ht="31.5" x14ac:dyDescent="0.25">
      <c r="A63" s="182" t="s">
        <v>1833</v>
      </c>
      <c r="B63" s="182" t="s">
        <v>1816</v>
      </c>
      <c r="C63" s="136" t="s">
        <v>2804</v>
      </c>
      <c r="D63" s="157" t="s">
        <v>41</v>
      </c>
      <c r="E63" s="158">
        <v>0.46</v>
      </c>
      <c r="F63" s="187"/>
      <c r="G63" s="203">
        <f t="shared" ref="G63:G71" si="4">ROUND(E63*F63,2)</f>
        <v>0</v>
      </c>
      <c r="H63" s="206"/>
      <c r="K63" s="173"/>
    </row>
    <row r="64" spans="1:11" s="57" customFormat="1" x14ac:dyDescent="0.25">
      <c r="A64" s="182" t="s">
        <v>1834</v>
      </c>
      <c r="B64" s="182" t="s">
        <v>1816</v>
      </c>
      <c r="C64" s="136" t="s">
        <v>1817</v>
      </c>
      <c r="D64" s="157" t="s">
        <v>41</v>
      </c>
      <c r="E64" s="158">
        <v>7.0000000000000007E-2</v>
      </c>
      <c r="F64" s="187"/>
      <c r="G64" s="203">
        <f t="shared" si="4"/>
        <v>0</v>
      </c>
      <c r="H64" s="206"/>
      <c r="K64" s="3"/>
    </row>
    <row r="65" spans="1:11" s="57" customFormat="1" ht="31.5" x14ac:dyDescent="0.25">
      <c r="A65" s="182" t="s">
        <v>1835</v>
      </c>
      <c r="B65" s="182" t="s">
        <v>1816</v>
      </c>
      <c r="C65" s="136" t="s">
        <v>1836</v>
      </c>
      <c r="D65" s="157" t="s">
        <v>41</v>
      </c>
      <c r="E65" s="158">
        <v>0.28999999999999998</v>
      </c>
      <c r="F65" s="187"/>
      <c r="G65" s="203">
        <f t="shared" si="4"/>
        <v>0</v>
      </c>
      <c r="H65" s="206"/>
      <c r="K65" s="3"/>
    </row>
    <row r="66" spans="1:11" s="57" customFormat="1" ht="31.5" x14ac:dyDescent="0.25">
      <c r="A66" s="182" t="s">
        <v>1837</v>
      </c>
      <c r="B66" s="182" t="s">
        <v>1816</v>
      </c>
      <c r="C66" s="136" t="s">
        <v>1820</v>
      </c>
      <c r="D66" s="157" t="s">
        <v>1798</v>
      </c>
      <c r="E66" s="158">
        <v>16</v>
      </c>
      <c r="F66" s="187"/>
      <c r="G66" s="203">
        <f t="shared" si="4"/>
        <v>0</v>
      </c>
      <c r="H66" s="206"/>
      <c r="K66" s="3"/>
    </row>
    <row r="67" spans="1:11" s="57" customFormat="1" x14ac:dyDescent="0.25">
      <c r="A67" s="182" t="s">
        <v>1838</v>
      </c>
      <c r="B67" s="182" t="s">
        <v>1816</v>
      </c>
      <c r="C67" s="136" t="s">
        <v>1839</v>
      </c>
      <c r="D67" s="157" t="s">
        <v>232</v>
      </c>
      <c r="E67" s="158">
        <v>2.4</v>
      </c>
      <c r="F67" s="187"/>
      <c r="G67" s="203">
        <f t="shared" si="4"/>
        <v>0</v>
      </c>
      <c r="H67" s="206"/>
      <c r="K67" s="3"/>
    </row>
    <row r="68" spans="1:11" s="57" customFormat="1" ht="31.5" x14ac:dyDescent="0.25">
      <c r="A68" s="182" t="s">
        <v>1840</v>
      </c>
      <c r="B68" s="182" t="s">
        <v>1816</v>
      </c>
      <c r="C68" s="136" t="s">
        <v>1841</v>
      </c>
      <c r="D68" s="157" t="s">
        <v>1726</v>
      </c>
      <c r="E68" s="158">
        <v>120</v>
      </c>
      <c r="F68" s="187"/>
      <c r="G68" s="203">
        <f t="shared" si="4"/>
        <v>0</v>
      </c>
      <c r="H68" s="206"/>
      <c r="K68" s="3"/>
    </row>
    <row r="69" spans="1:11" s="57" customFormat="1" x14ac:dyDescent="0.25">
      <c r="A69" s="182" t="s">
        <v>1842</v>
      </c>
      <c r="B69" s="182" t="s">
        <v>1816</v>
      </c>
      <c r="C69" s="136" t="s">
        <v>1843</v>
      </c>
      <c r="D69" s="157" t="s">
        <v>250</v>
      </c>
      <c r="E69" s="158">
        <v>8</v>
      </c>
      <c r="F69" s="187"/>
      <c r="G69" s="203">
        <f t="shared" si="4"/>
        <v>0</v>
      </c>
      <c r="H69" s="206"/>
      <c r="K69" s="3"/>
    </row>
    <row r="70" spans="1:11" s="57" customFormat="1" ht="31.5" x14ac:dyDescent="0.25">
      <c r="A70" s="182" t="s">
        <v>1844</v>
      </c>
      <c r="B70" s="182" t="s">
        <v>1816</v>
      </c>
      <c r="C70" s="136" t="s">
        <v>1828</v>
      </c>
      <c r="D70" s="157" t="s">
        <v>41</v>
      </c>
      <c r="E70" s="158">
        <v>0.1</v>
      </c>
      <c r="F70" s="187"/>
      <c r="G70" s="203">
        <f t="shared" si="4"/>
        <v>0</v>
      </c>
      <c r="H70" s="206"/>
      <c r="K70" s="3"/>
    </row>
    <row r="71" spans="1:11" s="57" customFormat="1" ht="63" x14ac:dyDescent="0.25">
      <c r="A71" s="182" t="s">
        <v>1845</v>
      </c>
      <c r="B71" s="182" t="s">
        <v>1816</v>
      </c>
      <c r="C71" s="136" t="s">
        <v>1846</v>
      </c>
      <c r="D71" s="157" t="s">
        <v>434</v>
      </c>
      <c r="E71" s="158">
        <v>1</v>
      </c>
      <c r="F71" s="187"/>
      <c r="G71" s="203">
        <f t="shared" si="4"/>
        <v>0</v>
      </c>
      <c r="H71" s="206"/>
      <c r="K71" s="3"/>
    </row>
    <row r="72" spans="1:11" s="57" customFormat="1" x14ac:dyDescent="0.25">
      <c r="A72" s="196"/>
      <c r="B72" s="196"/>
      <c r="C72" s="197" t="s">
        <v>1847</v>
      </c>
      <c r="D72" s="198" t="s">
        <v>397</v>
      </c>
      <c r="E72" s="199" t="s">
        <v>397</v>
      </c>
      <c r="F72" s="200" t="s">
        <v>397</v>
      </c>
      <c r="G72" s="204">
        <f>SUM(G63:G71)</f>
        <v>0</v>
      </c>
      <c r="H72" s="206"/>
      <c r="K72" s="3"/>
    </row>
    <row r="73" spans="1:11" x14ac:dyDescent="0.25">
      <c r="A73" s="180"/>
      <c r="B73" s="172"/>
      <c r="C73" s="172" t="s">
        <v>1848</v>
      </c>
      <c r="D73" s="144" t="s">
        <v>397</v>
      </c>
      <c r="E73" s="159" t="s">
        <v>397</v>
      </c>
      <c r="F73" s="188" t="s">
        <v>397</v>
      </c>
      <c r="G73" s="167">
        <f>G72+G61</f>
        <v>0</v>
      </c>
      <c r="H73" s="207"/>
      <c r="I73" s="148"/>
    </row>
    <row r="74" spans="1:11" s="57" customFormat="1" x14ac:dyDescent="0.25">
      <c r="A74" s="178" t="s">
        <v>1849</v>
      </c>
      <c r="B74" s="178"/>
      <c r="C74" s="170" t="s">
        <v>1850</v>
      </c>
      <c r="D74" s="171" t="s">
        <v>397</v>
      </c>
      <c r="E74" s="161" t="s">
        <v>397</v>
      </c>
      <c r="F74" s="187" t="s">
        <v>397</v>
      </c>
      <c r="G74" s="202" t="s">
        <v>397</v>
      </c>
      <c r="H74" s="206"/>
      <c r="K74" s="3"/>
    </row>
    <row r="75" spans="1:11" s="57" customFormat="1" x14ac:dyDescent="0.25">
      <c r="A75" s="178" t="s">
        <v>65</v>
      </c>
      <c r="B75" s="178"/>
      <c r="C75" s="170" t="s">
        <v>1851</v>
      </c>
      <c r="D75" s="171" t="s">
        <v>397</v>
      </c>
      <c r="E75" s="161" t="s">
        <v>397</v>
      </c>
      <c r="F75" s="187" t="s">
        <v>397</v>
      </c>
      <c r="G75" s="202" t="s">
        <v>397</v>
      </c>
      <c r="H75" s="206"/>
      <c r="K75" s="3"/>
    </row>
    <row r="76" spans="1:11" s="57" customFormat="1" ht="126" x14ac:dyDescent="0.25">
      <c r="A76" s="182" t="s">
        <v>68</v>
      </c>
      <c r="B76" s="182" t="s">
        <v>1852</v>
      </c>
      <c r="C76" s="136" t="s">
        <v>1853</v>
      </c>
      <c r="D76" s="157" t="s">
        <v>434</v>
      </c>
      <c r="E76" s="158">
        <v>19</v>
      </c>
      <c r="F76" s="187"/>
      <c r="G76" s="203">
        <f t="shared" ref="G76" si="5">ROUND(E76*F76,2)</f>
        <v>0</v>
      </c>
      <c r="H76" s="206"/>
      <c r="K76" s="3"/>
    </row>
    <row r="77" spans="1:11" s="57" customFormat="1" x14ac:dyDescent="0.25">
      <c r="A77" s="196"/>
      <c r="B77" s="196"/>
      <c r="C77" s="197" t="s">
        <v>1854</v>
      </c>
      <c r="D77" s="198"/>
      <c r="E77" s="199"/>
      <c r="F77" s="200"/>
      <c r="G77" s="204">
        <f>SUM(G76)</f>
        <v>0</v>
      </c>
      <c r="H77" s="206"/>
      <c r="K77" s="3"/>
    </row>
    <row r="78" spans="1:11" s="57" customFormat="1" x14ac:dyDescent="0.25">
      <c r="A78" s="178" t="s">
        <v>73</v>
      </c>
      <c r="B78" s="178"/>
      <c r="C78" s="170" t="s">
        <v>1855</v>
      </c>
      <c r="D78" s="171" t="s">
        <v>397</v>
      </c>
      <c r="E78" s="161" t="s">
        <v>397</v>
      </c>
      <c r="F78" s="187" t="s">
        <v>397</v>
      </c>
      <c r="G78" s="202" t="s">
        <v>397</v>
      </c>
      <c r="H78" s="206"/>
      <c r="K78" s="3"/>
    </row>
    <row r="79" spans="1:11" s="57" customFormat="1" ht="78.75" x14ac:dyDescent="0.25">
      <c r="A79" s="182" t="s">
        <v>77</v>
      </c>
      <c r="B79" s="182" t="s">
        <v>1852</v>
      </c>
      <c r="C79" s="136" t="s">
        <v>1856</v>
      </c>
      <c r="D79" s="157" t="s">
        <v>434</v>
      </c>
      <c r="E79" s="158">
        <v>10</v>
      </c>
      <c r="F79" s="187"/>
      <c r="G79" s="203">
        <f t="shared" ref="G79" si="6">ROUND(E79*F79,2)</f>
        <v>0</v>
      </c>
      <c r="H79" s="206"/>
      <c r="K79" s="3"/>
    </row>
    <row r="80" spans="1:11" s="57" customFormat="1" x14ac:dyDescent="0.25">
      <c r="A80" s="196"/>
      <c r="B80" s="196"/>
      <c r="C80" s="197" t="s">
        <v>1857</v>
      </c>
      <c r="D80" s="198" t="s">
        <v>397</v>
      </c>
      <c r="E80" s="199" t="s">
        <v>397</v>
      </c>
      <c r="F80" s="200" t="s">
        <v>397</v>
      </c>
      <c r="G80" s="204">
        <f>SUM(G79)</f>
        <v>0</v>
      </c>
      <c r="H80" s="206"/>
      <c r="K80" s="3"/>
    </row>
    <row r="81" spans="1:11" x14ac:dyDescent="0.25">
      <c r="A81" s="180"/>
      <c r="B81" s="172"/>
      <c r="C81" s="172" t="s">
        <v>1858</v>
      </c>
      <c r="D81" s="144" t="s">
        <v>397</v>
      </c>
      <c r="E81" s="159" t="s">
        <v>397</v>
      </c>
      <c r="F81" s="188" t="s">
        <v>397</v>
      </c>
      <c r="G81" s="167">
        <f>G80+G77</f>
        <v>0</v>
      </c>
      <c r="H81" s="207"/>
      <c r="I81" s="148"/>
    </row>
    <row r="82" spans="1:11" s="57" customFormat="1" x14ac:dyDescent="0.25">
      <c r="A82" s="178" t="s">
        <v>1859</v>
      </c>
      <c r="B82" s="178"/>
      <c r="C82" s="170" t="s">
        <v>1860</v>
      </c>
      <c r="D82" s="171" t="s">
        <v>397</v>
      </c>
      <c r="E82" s="161" t="s">
        <v>397</v>
      </c>
      <c r="F82" s="187" t="s">
        <v>397</v>
      </c>
      <c r="G82" s="202" t="s">
        <v>397</v>
      </c>
      <c r="H82" s="206"/>
      <c r="K82" s="3"/>
    </row>
    <row r="83" spans="1:11" s="57" customFormat="1" ht="31.5" x14ac:dyDescent="0.25">
      <c r="A83" s="182" t="s">
        <v>131</v>
      </c>
      <c r="B83" s="182" t="s">
        <v>1861</v>
      </c>
      <c r="C83" s="136" t="s">
        <v>1862</v>
      </c>
      <c r="D83" s="157" t="s">
        <v>41</v>
      </c>
      <c r="E83" s="158">
        <v>2.11</v>
      </c>
      <c r="F83" s="187"/>
      <c r="G83" s="203">
        <f t="shared" ref="G83:G87" si="7">ROUND(E83*F83,2)</f>
        <v>0</v>
      </c>
      <c r="H83" s="206"/>
      <c r="K83" s="3"/>
    </row>
    <row r="84" spans="1:11" s="57" customFormat="1" x14ac:dyDescent="0.25">
      <c r="A84" s="182" t="s">
        <v>167</v>
      </c>
      <c r="B84" s="182" t="s">
        <v>1861</v>
      </c>
      <c r="C84" s="136" t="s">
        <v>1863</v>
      </c>
      <c r="D84" s="157" t="s">
        <v>232</v>
      </c>
      <c r="E84" s="158">
        <v>24</v>
      </c>
      <c r="F84" s="187"/>
      <c r="G84" s="203">
        <f t="shared" si="7"/>
        <v>0</v>
      </c>
      <c r="H84" s="206"/>
      <c r="K84" s="3"/>
    </row>
    <row r="85" spans="1:11" s="57" customFormat="1" ht="31.5" x14ac:dyDescent="0.25">
      <c r="A85" s="182" t="s">
        <v>172</v>
      </c>
      <c r="B85" s="182" t="s">
        <v>1861</v>
      </c>
      <c r="C85" s="136" t="s">
        <v>1864</v>
      </c>
      <c r="D85" s="157" t="s">
        <v>1726</v>
      </c>
      <c r="E85" s="158">
        <v>384</v>
      </c>
      <c r="F85" s="187"/>
      <c r="G85" s="203">
        <f t="shared" si="7"/>
        <v>0</v>
      </c>
      <c r="H85" s="206"/>
      <c r="K85" s="3"/>
    </row>
    <row r="86" spans="1:11" s="57" customFormat="1" x14ac:dyDescent="0.25">
      <c r="A86" s="182" t="s">
        <v>180</v>
      </c>
      <c r="B86" s="182" t="s">
        <v>1861</v>
      </c>
      <c r="C86" s="136" t="s">
        <v>1865</v>
      </c>
      <c r="D86" s="157" t="s">
        <v>250</v>
      </c>
      <c r="E86" s="158">
        <v>48</v>
      </c>
      <c r="F86" s="187"/>
      <c r="G86" s="203">
        <f t="shared" si="7"/>
        <v>0</v>
      </c>
      <c r="H86" s="206"/>
      <c r="K86" s="3"/>
    </row>
    <row r="87" spans="1:11" s="57" customFormat="1" ht="47.25" x14ac:dyDescent="0.25">
      <c r="A87" s="182" t="s">
        <v>187</v>
      </c>
      <c r="B87" s="182" t="s">
        <v>1861</v>
      </c>
      <c r="C87" s="136" t="s">
        <v>1866</v>
      </c>
      <c r="D87" s="157" t="s">
        <v>434</v>
      </c>
      <c r="E87" s="158">
        <v>6</v>
      </c>
      <c r="F87" s="187"/>
      <c r="G87" s="203">
        <f t="shared" si="7"/>
        <v>0</v>
      </c>
      <c r="H87" s="206"/>
      <c r="K87" s="3"/>
    </row>
    <row r="88" spans="1:11" x14ac:dyDescent="0.25">
      <c r="A88" s="180"/>
      <c r="B88" s="172"/>
      <c r="C88" s="172" t="s">
        <v>1867</v>
      </c>
      <c r="D88" s="144" t="s">
        <v>397</v>
      </c>
      <c r="E88" s="159" t="s">
        <v>397</v>
      </c>
      <c r="F88" s="188" t="s">
        <v>397</v>
      </c>
      <c r="G88" s="167">
        <f>SUM(G83:G87)</f>
        <v>0</v>
      </c>
      <c r="H88" s="207"/>
      <c r="I88" s="148"/>
    </row>
    <row r="89" spans="1:11" s="57" customFormat="1" x14ac:dyDescent="0.25">
      <c r="A89" s="178" t="s">
        <v>1868</v>
      </c>
      <c r="B89" s="178"/>
      <c r="C89" s="170" t="s">
        <v>1869</v>
      </c>
      <c r="D89" s="171" t="s">
        <v>397</v>
      </c>
      <c r="E89" s="161" t="s">
        <v>397</v>
      </c>
      <c r="F89" s="187" t="s">
        <v>397</v>
      </c>
      <c r="G89" s="202" t="s">
        <v>397</v>
      </c>
      <c r="H89" s="206"/>
      <c r="K89" s="3"/>
    </row>
    <row r="90" spans="1:11" s="57" customFormat="1" ht="31.5" x14ac:dyDescent="0.25">
      <c r="A90" s="182" t="s">
        <v>227</v>
      </c>
      <c r="B90" s="182" t="s">
        <v>1870</v>
      </c>
      <c r="C90" s="136" t="s">
        <v>2837</v>
      </c>
      <c r="D90" s="157" t="s">
        <v>41</v>
      </c>
      <c r="E90" s="158">
        <v>4.3600000000000003</v>
      </c>
      <c r="F90" s="187"/>
      <c r="G90" s="203">
        <f t="shared" ref="G90:G93" si="8">ROUND(E90*F90,2)</f>
        <v>0</v>
      </c>
      <c r="H90" s="206"/>
      <c r="K90" s="173"/>
    </row>
    <row r="91" spans="1:11" s="57" customFormat="1" x14ac:dyDescent="0.25">
      <c r="A91" s="182" t="s">
        <v>244</v>
      </c>
      <c r="B91" s="182" t="s">
        <v>1870</v>
      </c>
      <c r="C91" s="136" t="s">
        <v>1871</v>
      </c>
      <c r="D91" s="157" t="s">
        <v>41</v>
      </c>
      <c r="E91" s="158">
        <v>1.45</v>
      </c>
      <c r="F91" s="187"/>
      <c r="G91" s="203">
        <f t="shared" si="8"/>
        <v>0</v>
      </c>
      <c r="H91" s="206"/>
      <c r="K91" s="3"/>
    </row>
    <row r="92" spans="1:11" s="57" customFormat="1" x14ac:dyDescent="0.25">
      <c r="A92" s="182" t="s">
        <v>506</v>
      </c>
      <c r="B92" s="182" t="s">
        <v>1870</v>
      </c>
      <c r="C92" s="136" t="s">
        <v>1872</v>
      </c>
      <c r="D92" s="157" t="s">
        <v>41</v>
      </c>
      <c r="E92" s="158">
        <v>1.65</v>
      </c>
      <c r="F92" s="187"/>
      <c r="G92" s="203">
        <f t="shared" si="8"/>
        <v>0</v>
      </c>
      <c r="H92" s="206"/>
      <c r="K92" s="3"/>
    </row>
    <row r="93" spans="1:11" s="57" customFormat="1" ht="47.25" x14ac:dyDescent="0.25">
      <c r="A93" s="182" t="s">
        <v>523</v>
      </c>
      <c r="B93" s="182" t="s">
        <v>1870</v>
      </c>
      <c r="C93" s="136" t="s">
        <v>2805</v>
      </c>
      <c r="D93" s="157" t="s">
        <v>434</v>
      </c>
      <c r="E93" s="158">
        <v>16</v>
      </c>
      <c r="F93" s="187"/>
      <c r="G93" s="203">
        <f t="shared" si="8"/>
        <v>0</v>
      </c>
      <c r="H93" s="206"/>
      <c r="K93" s="3"/>
    </row>
    <row r="94" spans="1:11" x14ac:dyDescent="0.25">
      <c r="A94" s="180"/>
      <c r="B94" s="172"/>
      <c r="C94" s="172" t="s">
        <v>1873</v>
      </c>
      <c r="D94" s="144" t="s">
        <v>397</v>
      </c>
      <c r="E94" s="159" t="s">
        <v>397</v>
      </c>
      <c r="F94" s="188" t="s">
        <v>397</v>
      </c>
      <c r="G94" s="167">
        <f>SUM(G90:G93)</f>
        <v>0</v>
      </c>
      <c r="H94" s="207"/>
      <c r="I94" s="148"/>
    </row>
    <row r="95" spans="1:11" s="57" customFormat="1" x14ac:dyDescent="0.25">
      <c r="A95" s="178" t="s">
        <v>1874</v>
      </c>
      <c r="B95" s="178"/>
      <c r="C95" s="170" t="s">
        <v>1875</v>
      </c>
      <c r="D95" s="171" t="s">
        <v>397</v>
      </c>
      <c r="E95" s="161" t="s">
        <v>397</v>
      </c>
      <c r="F95" s="187" t="s">
        <v>397</v>
      </c>
      <c r="G95" s="202" t="s">
        <v>397</v>
      </c>
      <c r="H95" s="206"/>
      <c r="K95" s="3"/>
    </row>
    <row r="96" spans="1:11" s="57" customFormat="1" ht="31.5" x14ac:dyDescent="0.25">
      <c r="A96" s="182" t="s">
        <v>315</v>
      </c>
      <c r="B96" s="182" t="s">
        <v>1876</v>
      </c>
      <c r="C96" s="136" t="s">
        <v>2837</v>
      </c>
      <c r="D96" s="157" t="s">
        <v>41</v>
      </c>
      <c r="E96" s="158">
        <v>16.059999999999999</v>
      </c>
      <c r="F96" s="187"/>
      <c r="G96" s="203">
        <f t="shared" ref="G96:G99" si="9">ROUND(E96*F96,2)</f>
        <v>0</v>
      </c>
      <c r="H96" s="206"/>
      <c r="K96" s="173"/>
    </row>
    <row r="97" spans="1:11" s="57" customFormat="1" x14ac:dyDescent="0.25">
      <c r="A97" s="182" t="s">
        <v>339</v>
      </c>
      <c r="B97" s="182" t="s">
        <v>1876</v>
      </c>
      <c r="C97" s="136" t="s">
        <v>1871</v>
      </c>
      <c r="D97" s="157" t="s">
        <v>41</v>
      </c>
      <c r="E97" s="158">
        <v>5.35</v>
      </c>
      <c r="F97" s="187"/>
      <c r="G97" s="203">
        <f t="shared" si="9"/>
        <v>0</v>
      </c>
      <c r="H97" s="206"/>
      <c r="K97" s="3"/>
    </row>
    <row r="98" spans="1:11" s="57" customFormat="1" x14ac:dyDescent="0.25">
      <c r="A98" s="182" t="s">
        <v>368</v>
      </c>
      <c r="B98" s="182" t="s">
        <v>1876</v>
      </c>
      <c r="C98" s="136" t="s">
        <v>1877</v>
      </c>
      <c r="D98" s="157" t="s">
        <v>41</v>
      </c>
      <c r="E98" s="158">
        <v>6.07</v>
      </c>
      <c r="F98" s="187"/>
      <c r="G98" s="203">
        <f t="shared" si="9"/>
        <v>0</v>
      </c>
      <c r="H98" s="206"/>
      <c r="K98" s="3"/>
    </row>
    <row r="99" spans="1:11" s="57" customFormat="1" ht="31.5" x14ac:dyDescent="0.25">
      <c r="A99" s="182" t="s">
        <v>377</v>
      </c>
      <c r="B99" s="182" t="s">
        <v>1876</v>
      </c>
      <c r="C99" s="136" t="s">
        <v>1878</v>
      </c>
      <c r="D99" s="157" t="s">
        <v>434</v>
      </c>
      <c r="E99" s="158">
        <v>118</v>
      </c>
      <c r="F99" s="187"/>
      <c r="G99" s="203">
        <f t="shared" si="9"/>
        <v>0</v>
      </c>
      <c r="H99" s="206"/>
      <c r="K99" s="3"/>
    </row>
    <row r="100" spans="1:11" x14ac:dyDescent="0.25">
      <c r="A100" s="180"/>
      <c r="B100" s="172"/>
      <c r="C100" s="172" t="s">
        <v>1879</v>
      </c>
      <c r="D100" s="144" t="s">
        <v>397</v>
      </c>
      <c r="E100" s="159" t="s">
        <v>397</v>
      </c>
      <c r="F100" s="188" t="s">
        <v>397</v>
      </c>
      <c r="G100" s="167">
        <f>SUM(G96:G99)</f>
        <v>0</v>
      </c>
      <c r="H100" s="207"/>
      <c r="I100" s="148"/>
    </row>
    <row r="101" spans="1:11" s="57" customFormat="1" x14ac:dyDescent="0.25">
      <c r="A101" s="178" t="s">
        <v>1880</v>
      </c>
      <c r="B101" s="178"/>
      <c r="C101" s="170" t="s">
        <v>1881</v>
      </c>
      <c r="D101" s="171" t="s">
        <v>397</v>
      </c>
      <c r="E101" s="161" t="s">
        <v>397</v>
      </c>
      <c r="F101" s="187" t="s">
        <v>397</v>
      </c>
      <c r="G101" s="202" t="s">
        <v>397</v>
      </c>
      <c r="H101" s="206"/>
      <c r="K101" s="3"/>
    </row>
    <row r="102" spans="1:11" s="57" customFormat="1" ht="47.25" x14ac:dyDescent="0.25">
      <c r="A102" s="182" t="s">
        <v>1882</v>
      </c>
      <c r="B102" s="182" t="s">
        <v>1883</v>
      </c>
      <c r="C102" s="136" t="s">
        <v>1884</v>
      </c>
      <c r="D102" s="157" t="s">
        <v>232</v>
      </c>
      <c r="E102" s="158">
        <v>13.08</v>
      </c>
      <c r="F102" s="187"/>
      <c r="G102" s="203">
        <f t="shared" ref="G102:G103" si="10">ROUND(E102*F102,2)</f>
        <v>0</v>
      </c>
      <c r="H102" s="206"/>
      <c r="K102" s="3"/>
    </row>
    <row r="103" spans="1:11" s="57" customFormat="1" ht="31.5" x14ac:dyDescent="0.25">
      <c r="A103" s="182" t="s">
        <v>1885</v>
      </c>
      <c r="B103" s="182" t="s">
        <v>1883</v>
      </c>
      <c r="C103" s="136" t="s">
        <v>1886</v>
      </c>
      <c r="D103" s="157" t="s">
        <v>232</v>
      </c>
      <c r="E103" s="158">
        <v>13.08</v>
      </c>
      <c r="F103" s="187"/>
      <c r="G103" s="203">
        <f t="shared" si="10"/>
        <v>0</v>
      </c>
      <c r="H103" s="206"/>
      <c r="K103" s="3"/>
    </row>
    <row r="104" spans="1:11" x14ac:dyDescent="0.25">
      <c r="A104" s="180"/>
      <c r="B104" s="172"/>
      <c r="C104" s="172" t="s">
        <v>1887</v>
      </c>
      <c r="D104" s="144" t="s">
        <v>397</v>
      </c>
      <c r="E104" s="159" t="s">
        <v>397</v>
      </c>
      <c r="F104" s="188" t="s">
        <v>397</v>
      </c>
      <c r="G104" s="167">
        <f>SUM(G102:G103)</f>
        <v>0</v>
      </c>
      <c r="H104" s="207"/>
      <c r="I104" s="148"/>
    </row>
    <row r="105" spans="1:11" s="57" customFormat="1" x14ac:dyDescent="0.25">
      <c r="A105" s="178" t="s">
        <v>1888</v>
      </c>
      <c r="B105" s="178"/>
      <c r="C105" s="170" t="s">
        <v>1889</v>
      </c>
      <c r="D105" s="171" t="s">
        <v>397</v>
      </c>
      <c r="E105" s="161" t="s">
        <v>397</v>
      </c>
      <c r="F105" s="187" t="s">
        <v>397</v>
      </c>
      <c r="G105" s="202" t="s">
        <v>397</v>
      </c>
      <c r="H105" s="206"/>
      <c r="K105" s="3"/>
    </row>
    <row r="106" spans="1:11" s="57" customFormat="1" x14ac:dyDescent="0.25">
      <c r="A106" s="178" t="s">
        <v>1890</v>
      </c>
      <c r="B106" s="178"/>
      <c r="C106" s="170" t="s">
        <v>1891</v>
      </c>
      <c r="D106" s="171" t="s">
        <v>397</v>
      </c>
      <c r="E106" s="161" t="s">
        <v>397</v>
      </c>
      <c r="F106" s="187" t="s">
        <v>397</v>
      </c>
      <c r="G106" s="202" t="s">
        <v>397</v>
      </c>
      <c r="H106" s="206"/>
      <c r="K106" s="3"/>
    </row>
    <row r="107" spans="1:11" s="57" customFormat="1" x14ac:dyDescent="0.25">
      <c r="A107" s="178" t="s">
        <v>1892</v>
      </c>
      <c r="B107" s="178"/>
      <c r="C107" s="170" t="s">
        <v>1015</v>
      </c>
      <c r="D107" s="171" t="s">
        <v>397</v>
      </c>
      <c r="E107" s="161" t="s">
        <v>397</v>
      </c>
      <c r="F107" s="187" t="s">
        <v>397</v>
      </c>
      <c r="G107" s="202" t="s">
        <v>397</v>
      </c>
      <c r="H107" s="206"/>
      <c r="K107" s="3"/>
    </row>
    <row r="108" spans="1:11" s="57" customFormat="1" ht="63" x14ac:dyDescent="0.25">
      <c r="A108" s="182" t="s">
        <v>1893</v>
      </c>
      <c r="B108" s="182" t="s">
        <v>1894</v>
      </c>
      <c r="C108" s="136" t="s">
        <v>2806</v>
      </c>
      <c r="D108" s="157" t="s">
        <v>41</v>
      </c>
      <c r="E108" s="158">
        <v>26.46</v>
      </c>
      <c r="F108" s="187"/>
      <c r="G108" s="203">
        <f t="shared" ref="G108:G112" si="11">ROUND(E108*F108,2)</f>
        <v>0</v>
      </c>
      <c r="H108" s="206"/>
      <c r="K108" s="173"/>
    </row>
    <row r="109" spans="1:11" s="57" customFormat="1" ht="31.5" x14ac:dyDescent="0.25">
      <c r="A109" s="182" t="s">
        <v>1895</v>
      </c>
      <c r="B109" s="182" t="s">
        <v>1894</v>
      </c>
      <c r="C109" s="136" t="s">
        <v>1896</v>
      </c>
      <c r="D109" s="157" t="s">
        <v>41</v>
      </c>
      <c r="E109" s="158">
        <v>2.94</v>
      </c>
      <c r="F109" s="187"/>
      <c r="G109" s="203">
        <f t="shared" si="11"/>
        <v>0</v>
      </c>
      <c r="H109" s="206"/>
      <c r="K109" s="3"/>
    </row>
    <row r="110" spans="1:11" s="57" customFormat="1" x14ac:dyDescent="0.25">
      <c r="A110" s="182" t="s">
        <v>1897</v>
      </c>
      <c r="B110" s="182" t="s">
        <v>1894</v>
      </c>
      <c r="C110" s="136" t="s">
        <v>1898</v>
      </c>
      <c r="D110" s="157" t="s">
        <v>41</v>
      </c>
      <c r="E110" s="158">
        <v>5.76</v>
      </c>
      <c r="F110" s="187"/>
      <c r="G110" s="203">
        <f t="shared" si="11"/>
        <v>0</v>
      </c>
      <c r="H110" s="206"/>
      <c r="K110" s="3"/>
    </row>
    <row r="111" spans="1:11" s="57" customFormat="1" ht="31.5" x14ac:dyDescent="0.25">
      <c r="A111" s="182" t="s">
        <v>1899</v>
      </c>
      <c r="B111" s="182" t="s">
        <v>1894</v>
      </c>
      <c r="C111" s="136" t="s">
        <v>1900</v>
      </c>
      <c r="D111" s="157" t="s">
        <v>1798</v>
      </c>
      <c r="E111" s="158">
        <v>2598</v>
      </c>
      <c r="F111" s="187"/>
      <c r="G111" s="203">
        <f t="shared" si="11"/>
        <v>0</v>
      </c>
      <c r="H111" s="206"/>
      <c r="K111" s="3"/>
    </row>
    <row r="112" spans="1:11" s="57" customFormat="1" ht="31.5" x14ac:dyDescent="0.25">
      <c r="A112" s="182" t="s">
        <v>1901</v>
      </c>
      <c r="B112" s="182" t="s">
        <v>1894</v>
      </c>
      <c r="C112" s="136" t="s">
        <v>1902</v>
      </c>
      <c r="D112" s="157" t="s">
        <v>41</v>
      </c>
      <c r="E112" s="158">
        <v>17.760000000000002</v>
      </c>
      <c r="F112" s="187"/>
      <c r="G112" s="203">
        <f t="shared" si="11"/>
        <v>0</v>
      </c>
      <c r="H112" s="206"/>
      <c r="K112" s="3"/>
    </row>
    <row r="113" spans="1:11" s="57" customFormat="1" x14ac:dyDescent="0.25">
      <c r="A113" s="196"/>
      <c r="B113" s="196"/>
      <c r="C113" s="197" t="s">
        <v>1789</v>
      </c>
      <c r="D113" s="198"/>
      <c r="E113" s="199"/>
      <c r="F113" s="200"/>
      <c r="G113" s="204">
        <f>SUM(G108:G112)</f>
        <v>0</v>
      </c>
      <c r="H113" s="206"/>
      <c r="K113" s="3"/>
    </row>
    <row r="114" spans="1:11" s="57" customFormat="1" x14ac:dyDescent="0.25">
      <c r="A114" s="182" t="s">
        <v>1903</v>
      </c>
      <c r="B114" s="182"/>
      <c r="C114" s="136" t="s">
        <v>1904</v>
      </c>
      <c r="D114" s="157" t="s">
        <v>397</v>
      </c>
      <c r="E114" s="158" t="s">
        <v>397</v>
      </c>
      <c r="F114" s="187" t="s">
        <v>397</v>
      </c>
      <c r="G114" s="203" t="s">
        <v>397</v>
      </c>
      <c r="H114" s="206"/>
      <c r="K114" s="3"/>
    </row>
    <row r="115" spans="1:11" s="57" customFormat="1" x14ac:dyDescent="0.25">
      <c r="A115" s="182" t="s">
        <v>1905</v>
      </c>
      <c r="B115" s="182" t="s">
        <v>1894</v>
      </c>
      <c r="C115" s="136" t="s">
        <v>1906</v>
      </c>
      <c r="D115" s="157" t="s">
        <v>29</v>
      </c>
      <c r="E115" s="158">
        <v>4</v>
      </c>
      <c r="F115" s="187"/>
      <c r="G115" s="203">
        <f t="shared" ref="G115:G116" si="12">ROUND(E115*F115,2)</f>
        <v>0</v>
      </c>
      <c r="H115" s="206"/>
      <c r="K115" s="3"/>
    </row>
    <row r="116" spans="1:11" s="57" customFormat="1" ht="31.5" x14ac:dyDescent="0.25">
      <c r="A116" s="182" t="s">
        <v>1907</v>
      </c>
      <c r="B116" s="182" t="s">
        <v>1894</v>
      </c>
      <c r="C116" s="136" t="s">
        <v>1908</v>
      </c>
      <c r="D116" s="157" t="s">
        <v>29</v>
      </c>
      <c r="E116" s="158">
        <v>2</v>
      </c>
      <c r="F116" s="187"/>
      <c r="G116" s="203">
        <f t="shared" si="12"/>
        <v>0</v>
      </c>
      <c r="H116" s="206"/>
      <c r="K116" s="3"/>
    </row>
    <row r="117" spans="1:11" s="57" customFormat="1" x14ac:dyDescent="0.25">
      <c r="A117" s="196"/>
      <c r="B117" s="196"/>
      <c r="C117" s="197" t="s">
        <v>1909</v>
      </c>
      <c r="D117" s="198" t="s">
        <v>397</v>
      </c>
      <c r="E117" s="199" t="s">
        <v>397</v>
      </c>
      <c r="F117" s="200" t="s">
        <v>397</v>
      </c>
      <c r="G117" s="204">
        <f>SUM(G115:G116)</f>
        <v>0</v>
      </c>
      <c r="H117" s="206"/>
      <c r="K117" s="3"/>
    </row>
    <row r="118" spans="1:11" x14ac:dyDescent="0.25">
      <c r="A118" s="180"/>
      <c r="B118" s="172"/>
      <c r="C118" s="172" t="s">
        <v>1910</v>
      </c>
      <c r="D118" s="144" t="s">
        <v>397</v>
      </c>
      <c r="E118" s="159" t="s">
        <v>397</v>
      </c>
      <c r="F118" s="188" t="s">
        <v>397</v>
      </c>
      <c r="G118" s="167">
        <f>G117+G113</f>
        <v>0</v>
      </c>
      <c r="H118" s="207"/>
      <c r="I118" s="148"/>
    </row>
    <row r="119" spans="1:11" s="57" customFormat="1" ht="31.5" x14ac:dyDescent="0.25">
      <c r="A119" s="178" t="s">
        <v>1911</v>
      </c>
      <c r="B119" s="178"/>
      <c r="C119" s="170" t="s">
        <v>1912</v>
      </c>
      <c r="D119" s="171" t="s">
        <v>397</v>
      </c>
      <c r="E119" s="161" t="s">
        <v>397</v>
      </c>
      <c r="F119" s="187" t="s">
        <v>397</v>
      </c>
      <c r="G119" s="202" t="s">
        <v>397</v>
      </c>
      <c r="H119" s="206"/>
      <c r="K119" s="3"/>
    </row>
    <row r="120" spans="1:11" s="57" customFormat="1" x14ac:dyDescent="0.25">
      <c r="A120" s="178" t="s">
        <v>1913</v>
      </c>
      <c r="B120" s="178"/>
      <c r="C120" s="170" t="s">
        <v>1914</v>
      </c>
      <c r="D120" s="171" t="s">
        <v>397</v>
      </c>
      <c r="E120" s="161" t="s">
        <v>397</v>
      </c>
      <c r="F120" s="187" t="s">
        <v>397</v>
      </c>
      <c r="G120" s="202" t="s">
        <v>397</v>
      </c>
      <c r="H120" s="206"/>
      <c r="K120" s="3"/>
    </row>
    <row r="121" spans="1:11" s="57" customFormat="1" ht="78.75" x14ac:dyDescent="0.25">
      <c r="A121" s="182" t="s">
        <v>1915</v>
      </c>
      <c r="B121" s="182" t="s">
        <v>1916</v>
      </c>
      <c r="C121" s="136" t="s">
        <v>2807</v>
      </c>
      <c r="D121" s="157" t="s">
        <v>41</v>
      </c>
      <c r="E121" s="158">
        <v>10.18</v>
      </c>
      <c r="F121" s="187"/>
      <c r="G121" s="203">
        <f t="shared" ref="G121:G124" si="13">ROUND(E121*F121,2)</f>
        <v>0</v>
      </c>
      <c r="H121" s="206"/>
      <c r="K121" s="266"/>
    </row>
    <row r="122" spans="1:11" s="57" customFormat="1" x14ac:dyDescent="0.25">
      <c r="A122" s="182" t="s">
        <v>1917</v>
      </c>
      <c r="B122" s="182" t="s">
        <v>1916</v>
      </c>
      <c r="C122" s="136" t="s">
        <v>1817</v>
      </c>
      <c r="D122" s="157" t="s">
        <v>41</v>
      </c>
      <c r="E122" s="158">
        <v>0.64</v>
      </c>
      <c r="F122" s="187"/>
      <c r="G122" s="203">
        <f t="shared" si="13"/>
        <v>0</v>
      </c>
      <c r="H122" s="206"/>
      <c r="K122" s="3"/>
    </row>
    <row r="123" spans="1:11" s="57" customFormat="1" x14ac:dyDescent="0.25">
      <c r="A123" s="182" t="s">
        <v>1918</v>
      </c>
      <c r="B123" s="182" t="s">
        <v>1916</v>
      </c>
      <c r="C123" s="136" t="s">
        <v>1919</v>
      </c>
      <c r="D123" s="157" t="s">
        <v>434</v>
      </c>
      <c r="E123" s="158">
        <v>6</v>
      </c>
      <c r="F123" s="187"/>
      <c r="G123" s="203">
        <f t="shared" si="13"/>
        <v>0</v>
      </c>
      <c r="H123" s="206"/>
      <c r="K123" s="3"/>
    </row>
    <row r="124" spans="1:11" s="57" customFormat="1" ht="31.5" x14ac:dyDescent="0.25">
      <c r="A124" s="182" t="s">
        <v>1920</v>
      </c>
      <c r="B124" s="182" t="s">
        <v>1916</v>
      </c>
      <c r="C124" s="136" t="s">
        <v>1921</v>
      </c>
      <c r="D124" s="157" t="s">
        <v>41</v>
      </c>
      <c r="E124" s="158">
        <v>7.88</v>
      </c>
      <c r="F124" s="187"/>
      <c r="G124" s="203">
        <f t="shared" si="13"/>
        <v>0</v>
      </c>
      <c r="H124" s="206"/>
      <c r="K124" s="3"/>
    </row>
    <row r="125" spans="1:11" s="57" customFormat="1" x14ac:dyDescent="0.25">
      <c r="A125" s="196"/>
      <c r="B125" s="196"/>
      <c r="C125" s="197" t="s">
        <v>1922</v>
      </c>
      <c r="D125" s="198" t="s">
        <v>397</v>
      </c>
      <c r="E125" s="199" t="s">
        <v>397</v>
      </c>
      <c r="F125" s="200" t="s">
        <v>397</v>
      </c>
      <c r="G125" s="204">
        <f>SUM(G121:G124)</f>
        <v>0</v>
      </c>
      <c r="H125" s="206"/>
      <c r="K125" s="3"/>
    </row>
    <row r="126" spans="1:11" s="57" customFormat="1" x14ac:dyDescent="0.25">
      <c r="A126" s="178" t="s">
        <v>1923</v>
      </c>
      <c r="B126" s="178"/>
      <c r="C126" s="170" t="s">
        <v>1924</v>
      </c>
      <c r="D126" s="171" t="s">
        <v>397</v>
      </c>
      <c r="E126" s="161" t="s">
        <v>397</v>
      </c>
      <c r="F126" s="187" t="s">
        <v>397</v>
      </c>
      <c r="G126" s="202" t="s">
        <v>397</v>
      </c>
      <c r="H126" s="206"/>
      <c r="K126" s="3"/>
    </row>
    <row r="127" spans="1:11" s="57" customFormat="1" ht="31.5" x14ac:dyDescent="0.25">
      <c r="A127" s="182" t="s">
        <v>2944</v>
      </c>
      <c r="B127" s="182" t="s">
        <v>1916</v>
      </c>
      <c r="C127" s="136" t="s">
        <v>1925</v>
      </c>
      <c r="D127" s="157" t="s">
        <v>250</v>
      </c>
      <c r="E127" s="158">
        <v>6</v>
      </c>
      <c r="F127" s="187"/>
      <c r="G127" s="203">
        <f t="shared" ref="G127" si="14">ROUND(E127*F127,2)</f>
        <v>0</v>
      </c>
      <c r="H127" s="206"/>
      <c r="K127" s="3"/>
    </row>
    <row r="128" spans="1:11" s="57" customFormat="1" x14ac:dyDescent="0.25">
      <c r="A128" s="196"/>
      <c r="B128" s="196"/>
      <c r="C128" s="197" t="s">
        <v>1926</v>
      </c>
      <c r="D128" s="198"/>
      <c r="E128" s="199"/>
      <c r="F128" s="200"/>
      <c r="G128" s="204">
        <f>SUM(G127)</f>
        <v>0</v>
      </c>
      <c r="H128" s="206"/>
      <c r="K128" s="3"/>
    </row>
    <row r="129" spans="1:11" s="57" customFormat="1" x14ac:dyDescent="0.25">
      <c r="A129" s="178" t="s">
        <v>1927</v>
      </c>
      <c r="B129" s="178"/>
      <c r="C129" s="170" t="s">
        <v>1928</v>
      </c>
      <c r="D129" s="171" t="s">
        <v>397</v>
      </c>
      <c r="E129" s="161" t="s">
        <v>397</v>
      </c>
      <c r="F129" s="187" t="s">
        <v>397</v>
      </c>
      <c r="G129" s="202" t="s">
        <v>397</v>
      </c>
      <c r="H129" s="206"/>
      <c r="K129" s="3"/>
    </row>
    <row r="130" spans="1:11" s="57" customFormat="1" ht="31.5" x14ac:dyDescent="0.25">
      <c r="A130" s="182" t="s">
        <v>1929</v>
      </c>
      <c r="B130" s="182" t="s">
        <v>1916</v>
      </c>
      <c r="C130" s="136" t="s">
        <v>1930</v>
      </c>
      <c r="D130" s="157" t="s">
        <v>29</v>
      </c>
      <c r="E130" s="158">
        <v>6</v>
      </c>
      <c r="F130" s="187"/>
      <c r="G130" s="203">
        <f t="shared" ref="G130:G131" si="15">ROUND(E130*F130,2)</f>
        <v>0</v>
      </c>
      <c r="H130" s="206"/>
      <c r="K130" s="173"/>
    </row>
    <row r="131" spans="1:11" s="57" customFormat="1" x14ac:dyDescent="0.25">
      <c r="A131" s="182" t="s">
        <v>1931</v>
      </c>
      <c r="B131" s="182" t="s">
        <v>1916</v>
      </c>
      <c r="C131" s="136" t="s">
        <v>1932</v>
      </c>
      <c r="D131" s="157" t="s">
        <v>29</v>
      </c>
      <c r="E131" s="158">
        <v>6</v>
      </c>
      <c r="F131" s="187"/>
      <c r="G131" s="203">
        <f t="shared" si="15"/>
        <v>0</v>
      </c>
      <c r="H131" s="206"/>
      <c r="K131" s="3"/>
    </row>
    <row r="132" spans="1:11" s="57" customFormat="1" x14ac:dyDescent="0.25">
      <c r="A132" s="196"/>
      <c r="B132" s="196"/>
      <c r="C132" s="197" t="s">
        <v>1933</v>
      </c>
      <c r="D132" s="198" t="s">
        <v>397</v>
      </c>
      <c r="E132" s="199" t="s">
        <v>397</v>
      </c>
      <c r="F132" s="200" t="s">
        <v>397</v>
      </c>
      <c r="G132" s="204">
        <f>SUM(G130:G131)</f>
        <v>0</v>
      </c>
      <c r="H132" s="206"/>
      <c r="K132" s="3"/>
    </row>
    <row r="133" spans="1:11" x14ac:dyDescent="0.25">
      <c r="A133" s="180"/>
      <c r="B133" s="172"/>
      <c r="C133" s="172" t="s">
        <v>1934</v>
      </c>
      <c r="D133" s="144" t="s">
        <v>397</v>
      </c>
      <c r="E133" s="159" t="s">
        <v>397</v>
      </c>
      <c r="F133" s="188" t="s">
        <v>397</v>
      </c>
      <c r="G133" s="167">
        <f>G132+G128+G125</f>
        <v>0</v>
      </c>
      <c r="H133" s="207"/>
      <c r="I133" s="148"/>
    </row>
    <row r="134" spans="1:11" s="57" customFormat="1" x14ac:dyDescent="0.25">
      <c r="A134" s="178" t="s">
        <v>1935</v>
      </c>
      <c r="B134" s="178"/>
      <c r="C134" s="170" t="s">
        <v>1936</v>
      </c>
      <c r="D134" s="171" t="s">
        <v>397</v>
      </c>
      <c r="E134" s="161" t="s">
        <v>397</v>
      </c>
      <c r="F134" s="187" t="s">
        <v>397</v>
      </c>
      <c r="G134" s="202" t="s">
        <v>397</v>
      </c>
      <c r="H134" s="206"/>
      <c r="K134" s="3"/>
    </row>
    <row r="135" spans="1:11" s="57" customFormat="1" ht="31.5" x14ac:dyDescent="0.25">
      <c r="A135" s="182" t="s">
        <v>1937</v>
      </c>
      <c r="B135" s="182" t="s">
        <v>1938</v>
      </c>
      <c r="C135" s="136" t="s">
        <v>2803</v>
      </c>
      <c r="D135" s="157" t="s">
        <v>41</v>
      </c>
      <c r="E135" s="158">
        <v>2.8</v>
      </c>
      <c r="F135" s="187"/>
      <c r="G135" s="203">
        <f t="shared" ref="G135:G143" si="16">ROUND(E135*F135,2)</f>
        <v>0</v>
      </c>
      <c r="H135" s="206"/>
      <c r="K135" s="173"/>
    </row>
    <row r="136" spans="1:11" s="57" customFormat="1" x14ac:dyDescent="0.25">
      <c r="A136" s="182" t="s">
        <v>1939</v>
      </c>
      <c r="B136" s="182" t="s">
        <v>1938</v>
      </c>
      <c r="C136" s="136" t="s">
        <v>1817</v>
      </c>
      <c r="D136" s="157" t="s">
        <v>41</v>
      </c>
      <c r="E136" s="158">
        <v>0.4</v>
      </c>
      <c r="F136" s="187"/>
      <c r="G136" s="203">
        <f t="shared" si="16"/>
        <v>0</v>
      </c>
      <c r="H136" s="206"/>
      <c r="K136" s="3"/>
    </row>
    <row r="137" spans="1:11" s="57" customFormat="1" ht="31.5" x14ac:dyDescent="0.25">
      <c r="A137" s="182" t="s">
        <v>1940</v>
      </c>
      <c r="B137" s="182" t="s">
        <v>1938</v>
      </c>
      <c r="C137" s="136" t="s">
        <v>1818</v>
      </c>
      <c r="D137" s="157" t="s">
        <v>41</v>
      </c>
      <c r="E137" s="158">
        <v>1.54</v>
      </c>
      <c r="F137" s="187"/>
      <c r="G137" s="203">
        <f t="shared" si="16"/>
        <v>0</v>
      </c>
      <c r="H137" s="206"/>
      <c r="K137" s="3"/>
    </row>
    <row r="138" spans="1:11" s="57" customFormat="1" ht="31.5" x14ac:dyDescent="0.25">
      <c r="A138" s="182" t="s">
        <v>1941</v>
      </c>
      <c r="B138" s="182" t="s">
        <v>1938</v>
      </c>
      <c r="C138" s="136" t="s">
        <v>1942</v>
      </c>
      <c r="D138" s="157" t="s">
        <v>1798</v>
      </c>
      <c r="E138" s="158">
        <v>115.5</v>
      </c>
      <c r="F138" s="187"/>
      <c r="G138" s="203">
        <f t="shared" si="16"/>
        <v>0</v>
      </c>
      <c r="H138" s="206"/>
      <c r="K138" s="3"/>
    </row>
    <row r="139" spans="1:11" s="57" customFormat="1" x14ac:dyDescent="0.25">
      <c r="A139" s="182" t="s">
        <v>1943</v>
      </c>
      <c r="B139" s="182" t="s">
        <v>1938</v>
      </c>
      <c r="C139" s="136" t="s">
        <v>1822</v>
      </c>
      <c r="D139" s="157" t="s">
        <v>232</v>
      </c>
      <c r="E139" s="158">
        <v>17.920000000000002</v>
      </c>
      <c r="F139" s="187"/>
      <c r="G139" s="203">
        <f t="shared" si="16"/>
        <v>0</v>
      </c>
      <c r="H139" s="206"/>
      <c r="K139" s="3"/>
    </row>
    <row r="140" spans="1:11" s="57" customFormat="1" ht="31.5" x14ac:dyDescent="0.25">
      <c r="A140" s="182" t="s">
        <v>1944</v>
      </c>
      <c r="B140" s="182" t="s">
        <v>1938</v>
      </c>
      <c r="C140" s="136" t="s">
        <v>1841</v>
      </c>
      <c r="D140" s="157" t="s">
        <v>1726</v>
      </c>
      <c r="E140" s="158">
        <v>960</v>
      </c>
      <c r="F140" s="187"/>
      <c r="G140" s="203">
        <f t="shared" si="16"/>
        <v>0</v>
      </c>
      <c r="H140" s="206"/>
      <c r="K140" s="3"/>
    </row>
    <row r="141" spans="1:11" s="57" customFormat="1" x14ac:dyDescent="0.25">
      <c r="A141" s="182" t="s">
        <v>1945</v>
      </c>
      <c r="B141" s="182" t="s">
        <v>1938</v>
      </c>
      <c r="C141" s="136" t="s">
        <v>1946</v>
      </c>
      <c r="D141" s="157" t="s">
        <v>250</v>
      </c>
      <c r="E141" s="158">
        <v>64</v>
      </c>
      <c r="F141" s="187"/>
      <c r="G141" s="203">
        <f t="shared" si="16"/>
        <v>0</v>
      </c>
      <c r="H141" s="206"/>
      <c r="K141" s="3"/>
    </row>
    <row r="142" spans="1:11" s="57" customFormat="1" ht="31.5" x14ac:dyDescent="0.25">
      <c r="A142" s="182" t="s">
        <v>1947</v>
      </c>
      <c r="B142" s="182" t="s">
        <v>1938</v>
      </c>
      <c r="C142" s="136" t="s">
        <v>1828</v>
      </c>
      <c r="D142" s="157" t="s">
        <v>41</v>
      </c>
      <c r="E142" s="158">
        <v>0.86</v>
      </c>
      <c r="F142" s="187"/>
      <c r="G142" s="203">
        <f t="shared" si="16"/>
        <v>0</v>
      </c>
      <c r="H142" s="206"/>
      <c r="K142" s="3"/>
    </row>
    <row r="143" spans="1:11" s="57" customFormat="1" ht="63" x14ac:dyDescent="0.25">
      <c r="A143" s="182" t="s">
        <v>1948</v>
      </c>
      <c r="B143" s="182" t="s">
        <v>1938</v>
      </c>
      <c r="C143" s="136" t="s">
        <v>1949</v>
      </c>
      <c r="D143" s="157" t="s">
        <v>434</v>
      </c>
      <c r="E143" s="158">
        <v>8</v>
      </c>
      <c r="F143" s="187"/>
      <c r="G143" s="203">
        <f t="shared" si="16"/>
        <v>0</v>
      </c>
      <c r="H143" s="206"/>
      <c r="K143" s="3"/>
    </row>
    <row r="144" spans="1:11" x14ac:dyDescent="0.25">
      <c r="A144" s="180"/>
      <c r="B144" s="172"/>
      <c r="C144" s="172" t="s">
        <v>1950</v>
      </c>
      <c r="D144" s="144"/>
      <c r="E144" s="159"/>
      <c r="F144" s="188"/>
      <c r="G144" s="167">
        <f>SUM(G135:G143)</f>
        <v>0</v>
      </c>
      <c r="H144" s="207"/>
      <c r="I144" s="148"/>
    </row>
    <row r="145" spans="1:11" s="57" customFormat="1" x14ac:dyDescent="0.25">
      <c r="A145" s="178" t="s">
        <v>1951</v>
      </c>
      <c r="B145" s="178"/>
      <c r="C145" s="170" t="s">
        <v>1952</v>
      </c>
      <c r="D145" s="171" t="s">
        <v>397</v>
      </c>
      <c r="E145" s="161" t="s">
        <v>397</v>
      </c>
      <c r="F145" s="187" t="s">
        <v>397</v>
      </c>
      <c r="G145" s="202" t="s">
        <v>397</v>
      </c>
      <c r="H145" s="206"/>
      <c r="K145" s="3"/>
    </row>
    <row r="146" spans="1:11" s="57" customFormat="1" ht="47.25" x14ac:dyDescent="0.25">
      <c r="A146" s="182" t="s">
        <v>1953</v>
      </c>
      <c r="B146" s="182" t="s">
        <v>1954</v>
      </c>
      <c r="C146" s="136" t="s">
        <v>1955</v>
      </c>
      <c r="D146" s="157" t="s">
        <v>434</v>
      </c>
      <c r="E146" s="158">
        <v>6</v>
      </c>
      <c r="F146" s="187"/>
      <c r="G146" s="203">
        <f t="shared" ref="G146" si="17">ROUND(E146*F146,2)</f>
        <v>0</v>
      </c>
      <c r="H146" s="206"/>
      <c r="K146" s="3"/>
    </row>
    <row r="147" spans="1:11" x14ac:dyDescent="0.25">
      <c r="A147" s="180"/>
      <c r="B147" s="172"/>
      <c r="C147" s="172" t="s">
        <v>1956</v>
      </c>
      <c r="D147" s="144" t="s">
        <v>397</v>
      </c>
      <c r="E147" s="159" t="s">
        <v>397</v>
      </c>
      <c r="F147" s="188" t="s">
        <v>397</v>
      </c>
      <c r="G147" s="167">
        <f>SUM(G146)</f>
        <v>0</v>
      </c>
      <c r="H147" s="207"/>
      <c r="I147" s="148"/>
    </row>
    <row r="148" spans="1:11" s="57" customFormat="1" x14ac:dyDescent="0.25">
      <c r="A148" s="178" t="s">
        <v>1957</v>
      </c>
      <c r="B148" s="178"/>
      <c r="C148" s="170" t="s">
        <v>1958</v>
      </c>
      <c r="D148" s="171" t="s">
        <v>397</v>
      </c>
      <c r="E148" s="161" t="s">
        <v>397</v>
      </c>
      <c r="F148" s="187" t="s">
        <v>397</v>
      </c>
      <c r="G148" s="202" t="s">
        <v>397</v>
      </c>
      <c r="H148" s="206"/>
      <c r="K148" s="3"/>
    </row>
    <row r="149" spans="1:11" s="57" customFormat="1" ht="31.5" x14ac:dyDescent="0.25">
      <c r="A149" s="182" t="s">
        <v>1959</v>
      </c>
      <c r="B149" s="182" t="s">
        <v>1960</v>
      </c>
      <c r="C149" s="136" t="s">
        <v>2838</v>
      </c>
      <c r="D149" s="157" t="s">
        <v>41</v>
      </c>
      <c r="E149" s="158">
        <v>29.5</v>
      </c>
      <c r="F149" s="187"/>
      <c r="G149" s="203">
        <f t="shared" ref="G149:G159" si="18">ROUND(E149*F149,2)</f>
        <v>0</v>
      </c>
      <c r="H149" s="206"/>
      <c r="K149" s="173"/>
    </row>
    <row r="150" spans="1:11" s="57" customFormat="1" x14ac:dyDescent="0.25">
      <c r="A150" s="182" t="s">
        <v>1961</v>
      </c>
      <c r="B150" s="182" t="s">
        <v>1960</v>
      </c>
      <c r="C150" s="136" t="s">
        <v>1962</v>
      </c>
      <c r="D150" s="157" t="s">
        <v>41</v>
      </c>
      <c r="E150" s="158">
        <v>7.5</v>
      </c>
      <c r="F150" s="187"/>
      <c r="G150" s="203">
        <f t="shared" si="18"/>
        <v>0</v>
      </c>
      <c r="H150" s="206"/>
      <c r="K150" s="3"/>
    </row>
    <row r="151" spans="1:11" s="57" customFormat="1" x14ac:dyDescent="0.25">
      <c r="A151" s="182" t="s">
        <v>1963</v>
      </c>
      <c r="B151" s="182" t="s">
        <v>1960</v>
      </c>
      <c r="C151" s="136" t="s">
        <v>1964</v>
      </c>
      <c r="D151" s="157" t="s">
        <v>41</v>
      </c>
      <c r="E151" s="158">
        <v>0.55000000000000004</v>
      </c>
      <c r="F151" s="187"/>
      <c r="G151" s="203">
        <f t="shared" si="18"/>
        <v>0</v>
      </c>
      <c r="H151" s="206"/>
      <c r="K151" s="3"/>
    </row>
    <row r="152" spans="1:11" s="57" customFormat="1" ht="31.5" x14ac:dyDescent="0.25">
      <c r="A152" s="182" t="s">
        <v>1965</v>
      </c>
      <c r="B152" s="182" t="s">
        <v>1960</v>
      </c>
      <c r="C152" s="136" t="s">
        <v>1966</v>
      </c>
      <c r="D152" s="157" t="s">
        <v>1798</v>
      </c>
      <c r="E152" s="158">
        <v>448</v>
      </c>
      <c r="F152" s="187"/>
      <c r="G152" s="203">
        <f t="shared" si="18"/>
        <v>0</v>
      </c>
      <c r="H152" s="206"/>
      <c r="K152" s="3"/>
    </row>
    <row r="153" spans="1:11" s="57" customFormat="1" x14ac:dyDescent="0.25">
      <c r="A153" s="182" t="s">
        <v>1967</v>
      </c>
      <c r="B153" s="182" t="s">
        <v>1960</v>
      </c>
      <c r="C153" s="136" t="s">
        <v>1968</v>
      </c>
      <c r="D153" s="157" t="s">
        <v>232</v>
      </c>
      <c r="E153" s="158">
        <v>119.95</v>
      </c>
      <c r="F153" s="187"/>
      <c r="G153" s="203">
        <f t="shared" si="18"/>
        <v>0</v>
      </c>
      <c r="H153" s="206"/>
      <c r="K153" s="3"/>
    </row>
    <row r="154" spans="1:11" s="57" customFormat="1" ht="31.5" x14ac:dyDescent="0.25">
      <c r="A154" s="182" t="s">
        <v>1969</v>
      </c>
      <c r="B154" s="182" t="s">
        <v>1960</v>
      </c>
      <c r="C154" s="136" t="s">
        <v>1970</v>
      </c>
      <c r="D154" s="157" t="s">
        <v>41</v>
      </c>
      <c r="E154" s="158">
        <v>21.45</v>
      </c>
      <c r="F154" s="187"/>
      <c r="G154" s="203">
        <f t="shared" si="18"/>
        <v>0</v>
      </c>
      <c r="H154" s="206"/>
      <c r="K154" s="3"/>
    </row>
    <row r="155" spans="1:11" s="57" customFormat="1" ht="31.5" x14ac:dyDescent="0.25">
      <c r="A155" s="182" t="s">
        <v>1971</v>
      </c>
      <c r="B155" s="182" t="s">
        <v>1960</v>
      </c>
      <c r="C155" s="136" t="s">
        <v>1972</v>
      </c>
      <c r="D155" s="157" t="s">
        <v>434</v>
      </c>
      <c r="E155" s="158">
        <v>181</v>
      </c>
      <c r="F155" s="187"/>
      <c r="G155" s="203">
        <f t="shared" si="18"/>
        <v>0</v>
      </c>
      <c r="H155" s="206"/>
      <c r="K155" s="3"/>
    </row>
    <row r="156" spans="1:11" s="57" customFormat="1" ht="31.5" x14ac:dyDescent="0.25">
      <c r="A156" s="182" t="s">
        <v>1973</v>
      </c>
      <c r="B156" s="182" t="s">
        <v>1960</v>
      </c>
      <c r="C156" s="136" t="s">
        <v>1841</v>
      </c>
      <c r="D156" s="157" t="s">
        <v>1726</v>
      </c>
      <c r="E156" s="158">
        <v>7240</v>
      </c>
      <c r="F156" s="187"/>
      <c r="G156" s="203">
        <f t="shared" si="18"/>
        <v>0</v>
      </c>
      <c r="H156" s="206"/>
      <c r="K156" s="3"/>
    </row>
    <row r="157" spans="1:11" s="57" customFormat="1" ht="31.5" x14ac:dyDescent="0.25">
      <c r="A157" s="182" t="s">
        <v>1974</v>
      </c>
      <c r="B157" s="182" t="s">
        <v>1960</v>
      </c>
      <c r="C157" s="136" t="s">
        <v>1975</v>
      </c>
      <c r="D157" s="157" t="s">
        <v>250</v>
      </c>
      <c r="E157" s="158">
        <v>181</v>
      </c>
      <c r="F157" s="187"/>
      <c r="G157" s="203">
        <f t="shared" si="18"/>
        <v>0</v>
      </c>
      <c r="H157" s="206"/>
      <c r="K157" s="3"/>
    </row>
    <row r="158" spans="1:11" s="57" customFormat="1" ht="31.5" x14ac:dyDescent="0.25">
      <c r="A158" s="182" t="s">
        <v>1976</v>
      </c>
      <c r="B158" s="182" t="s">
        <v>1960</v>
      </c>
      <c r="C158" s="136" t="s">
        <v>1977</v>
      </c>
      <c r="D158" s="157" t="s">
        <v>232</v>
      </c>
      <c r="E158" s="158">
        <v>254.1</v>
      </c>
      <c r="F158" s="187"/>
      <c r="G158" s="203">
        <f t="shared" si="18"/>
        <v>0</v>
      </c>
      <c r="H158" s="206"/>
      <c r="K158" s="3"/>
    </row>
    <row r="159" spans="1:11" s="57" customFormat="1" ht="31.5" x14ac:dyDescent="0.25">
      <c r="A159" s="182" t="s">
        <v>1978</v>
      </c>
      <c r="B159" s="182" t="s">
        <v>1960</v>
      </c>
      <c r="C159" s="136" t="s">
        <v>1979</v>
      </c>
      <c r="D159" s="157" t="s">
        <v>39</v>
      </c>
      <c r="E159" s="158">
        <v>231</v>
      </c>
      <c r="F159" s="187"/>
      <c r="G159" s="203">
        <f t="shared" si="18"/>
        <v>0</v>
      </c>
      <c r="H159" s="206"/>
      <c r="K159" s="3"/>
    </row>
    <row r="160" spans="1:11" x14ac:dyDescent="0.25">
      <c r="A160" s="180"/>
      <c r="B160" s="172"/>
      <c r="C160" s="172" t="s">
        <v>1980</v>
      </c>
      <c r="D160" s="144" t="s">
        <v>397</v>
      </c>
      <c r="E160" s="159" t="s">
        <v>397</v>
      </c>
      <c r="F160" s="188" t="s">
        <v>397</v>
      </c>
      <c r="G160" s="167">
        <f>SUM(G149:G159)</f>
        <v>0</v>
      </c>
      <c r="H160" s="207"/>
      <c r="I160" s="148"/>
    </row>
    <row r="161" spans="1:11" s="57" customFormat="1" x14ac:dyDescent="0.25">
      <c r="A161" s="178" t="s">
        <v>1981</v>
      </c>
      <c r="B161" s="178"/>
      <c r="C161" s="170" t="s">
        <v>1982</v>
      </c>
      <c r="D161" s="171" t="s">
        <v>397</v>
      </c>
      <c r="E161" s="161" t="s">
        <v>397</v>
      </c>
      <c r="F161" s="187" t="s">
        <v>397</v>
      </c>
      <c r="G161" s="202" t="s">
        <v>397</v>
      </c>
      <c r="H161" s="206"/>
      <c r="K161" s="3"/>
    </row>
    <row r="162" spans="1:11" s="57" customFormat="1" ht="63" x14ac:dyDescent="0.25">
      <c r="A162" s="182" t="s">
        <v>1983</v>
      </c>
      <c r="B162" s="182" t="s">
        <v>1984</v>
      </c>
      <c r="C162" s="136" t="s">
        <v>2808</v>
      </c>
      <c r="D162" s="157" t="s">
        <v>41</v>
      </c>
      <c r="E162" s="158">
        <v>4.03</v>
      </c>
      <c r="F162" s="187"/>
      <c r="G162" s="203">
        <f t="shared" ref="G162:G166" si="19">ROUND(E162*F162,2)</f>
        <v>0</v>
      </c>
      <c r="H162" s="206"/>
      <c r="K162" s="173"/>
    </row>
    <row r="163" spans="1:11" s="57" customFormat="1" x14ac:dyDescent="0.25">
      <c r="A163" s="182" t="s">
        <v>1985</v>
      </c>
      <c r="B163" s="182" t="s">
        <v>1984</v>
      </c>
      <c r="C163" s="136" t="s">
        <v>1817</v>
      </c>
      <c r="D163" s="157" t="s">
        <v>41</v>
      </c>
      <c r="E163" s="158">
        <v>0.5</v>
      </c>
      <c r="F163" s="187"/>
      <c r="G163" s="203">
        <f t="shared" si="19"/>
        <v>0</v>
      </c>
      <c r="H163" s="206"/>
      <c r="K163" s="3"/>
    </row>
    <row r="164" spans="1:11" s="57" customFormat="1" x14ac:dyDescent="0.25">
      <c r="A164" s="182" t="s">
        <v>1986</v>
      </c>
      <c r="B164" s="182" t="s">
        <v>1984</v>
      </c>
      <c r="C164" s="136" t="s">
        <v>1987</v>
      </c>
      <c r="D164" s="157" t="s">
        <v>41</v>
      </c>
      <c r="E164" s="158">
        <v>2.1</v>
      </c>
      <c r="F164" s="187"/>
      <c r="G164" s="203">
        <f t="shared" si="19"/>
        <v>0</v>
      </c>
      <c r="H164" s="206"/>
      <c r="K164" s="3"/>
    </row>
    <row r="165" spans="1:11" s="57" customFormat="1" ht="31.5" x14ac:dyDescent="0.25">
      <c r="A165" s="182" t="s">
        <v>1988</v>
      </c>
      <c r="B165" s="182" t="s">
        <v>1984</v>
      </c>
      <c r="C165" s="136" t="s">
        <v>1820</v>
      </c>
      <c r="D165" s="157" t="s">
        <v>1798</v>
      </c>
      <c r="E165" s="158">
        <v>99</v>
      </c>
      <c r="F165" s="187"/>
      <c r="G165" s="203">
        <f t="shared" si="19"/>
        <v>0</v>
      </c>
      <c r="H165" s="206"/>
      <c r="K165" s="3"/>
    </row>
    <row r="166" spans="1:11" s="57" customFormat="1" ht="31.5" x14ac:dyDescent="0.25">
      <c r="A166" s="182" t="s">
        <v>1989</v>
      </c>
      <c r="B166" s="182" t="s">
        <v>1984</v>
      </c>
      <c r="C166" s="136" t="s">
        <v>1828</v>
      </c>
      <c r="D166" s="157" t="s">
        <v>41</v>
      </c>
      <c r="E166" s="158">
        <v>1.43</v>
      </c>
      <c r="F166" s="187"/>
      <c r="G166" s="203">
        <f t="shared" si="19"/>
        <v>0</v>
      </c>
      <c r="H166" s="206"/>
      <c r="K166" s="3"/>
    </row>
    <row r="167" spans="1:11" x14ac:dyDescent="0.25">
      <c r="A167" s="180"/>
      <c r="B167" s="172"/>
      <c r="C167" s="172" t="s">
        <v>1990</v>
      </c>
      <c r="D167" s="144" t="s">
        <v>397</v>
      </c>
      <c r="E167" s="159" t="s">
        <v>397</v>
      </c>
      <c r="F167" s="188" t="s">
        <v>397</v>
      </c>
      <c r="G167" s="167">
        <f>SUM(G162:G166)</f>
        <v>0</v>
      </c>
      <c r="H167" s="207"/>
      <c r="I167" s="148"/>
    </row>
    <row r="168" spans="1:11" x14ac:dyDescent="0.25">
      <c r="A168" s="180"/>
      <c r="B168" s="172"/>
      <c r="C168" s="172" t="s">
        <v>1991</v>
      </c>
      <c r="D168" s="144" t="s">
        <v>397</v>
      </c>
      <c r="E168" s="159" t="s">
        <v>397</v>
      </c>
      <c r="F168" s="188" t="s">
        <v>397</v>
      </c>
      <c r="G168" s="167">
        <f>G167+G160+G147+G144+G133+G118</f>
        <v>0</v>
      </c>
      <c r="H168" s="207"/>
      <c r="I168" s="148"/>
    </row>
    <row r="169" spans="1:11" s="57" customFormat="1" x14ac:dyDescent="0.25">
      <c r="A169" s="178" t="s">
        <v>1992</v>
      </c>
      <c r="B169" s="178"/>
      <c r="C169" s="170" t="s">
        <v>1993</v>
      </c>
      <c r="D169" s="171" t="s">
        <v>397</v>
      </c>
      <c r="E169" s="161" t="s">
        <v>397</v>
      </c>
      <c r="F169" s="187" t="s">
        <v>397</v>
      </c>
      <c r="G169" s="202" t="s">
        <v>397</v>
      </c>
      <c r="H169" s="206"/>
      <c r="K169" s="3"/>
    </row>
    <row r="170" spans="1:11" s="57" customFormat="1" x14ac:dyDescent="0.25">
      <c r="A170" s="182" t="s">
        <v>1994</v>
      </c>
      <c r="B170" s="182" t="s">
        <v>1995</v>
      </c>
      <c r="C170" s="136" t="s">
        <v>1996</v>
      </c>
      <c r="D170" s="157" t="s">
        <v>232</v>
      </c>
      <c r="E170" s="158">
        <v>792</v>
      </c>
      <c r="F170" s="187"/>
      <c r="G170" s="203">
        <f t="shared" ref="G170:G180" si="20">ROUND(E170*F170,2)</f>
        <v>0</v>
      </c>
      <c r="H170" s="206"/>
      <c r="K170" s="3"/>
    </row>
    <row r="171" spans="1:11" s="57" customFormat="1" x14ac:dyDescent="0.25">
      <c r="A171" s="182" t="s">
        <v>1997</v>
      </c>
      <c r="B171" s="182" t="s">
        <v>1995</v>
      </c>
      <c r="C171" s="136" t="s">
        <v>1998</v>
      </c>
      <c r="D171" s="157" t="s">
        <v>29</v>
      </c>
      <c r="E171" s="158">
        <v>1</v>
      </c>
      <c r="F171" s="187"/>
      <c r="G171" s="203">
        <f t="shared" si="20"/>
        <v>0</v>
      </c>
      <c r="H171" s="206"/>
      <c r="K171" s="3"/>
    </row>
    <row r="172" spans="1:11" x14ac:dyDescent="0.25">
      <c r="A172" s="180"/>
      <c r="B172" s="172"/>
      <c r="C172" s="172" t="s">
        <v>2017</v>
      </c>
      <c r="D172" s="144" t="s">
        <v>397</v>
      </c>
      <c r="E172" s="159" t="s">
        <v>397</v>
      </c>
      <c r="F172" s="188" t="s">
        <v>397</v>
      </c>
      <c r="G172" s="167">
        <f>SUM(G170:G171)</f>
        <v>0</v>
      </c>
      <c r="H172" s="207"/>
      <c r="I172" s="148"/>
    </row>
    <row r="173" spans="1:11" s="57" customFormat="1" ht="31.5" x14ac:dyDescent="0.25">
      <c r="A173" s="182" t="s">
        <v>1999</v>
      </c>
      <c r="B173" s="182"/>
      <c r="C173" s="136" t="s">
        <v>2215</v>
      </c>
      <c r="D173" s="157" t="s">
        <v>397</v>
      </c>
      <c r="E173" s="158" t="s">
        <v>397</v>
      </c>
      <c r="F173" s="187" t="s">
        <v>397</v>
      </c>
      <c r="G173" s="203" t="s">
        <v>397</v>
      </c>
      <c r="H173" s="206"/>
      <c r="K173" s="3"/>
    </row>
    <row r="174" spans="1:11" s="57" customFormat="1" x14ac:dyDescent="0.25">
      <c r="A174" s="182" t="s">
        <v>2000</v>
      </c>
      <c r="B174" s="182" t="s">
        <v>2001</v>
      </c>
      <c r="C174" s="136" t="s">
        <v>2002</v>
      </c>
      <c r="D174" s="157" t="s">
        <v>29</v>
      </c>
      <c r="E174" s="158">
        <v>1</v>
      </c>
      <c r="F174" s="187"/>
      <c r="G174" s="203">
        <f t="shared" si="20"/>
        <v>0</v>
      </c>
      <c r="H174" s="206"/>
      <c r="K174" s="173"/>
    </row>
    <row r="175" spans="1:11" s="57" customFormat="1" x14ac:dyDescent="0.25">
      <c r="A175" s="182" t="s">
        <v>2003</v>
      </c>
      <c r="B175" s="182" t="s">
        <v>2001</v>
      </c>
      <c r="C175" s="136" t="s">
        <v>2004</v>
      </c>
      <c r="D175" s="157" t="s">
        <v>29</v>
      </c>
      <c r="E175" s="158">
        <v>1</v>
      </c>
      <c r="F175" s="187"/>
      <c r="G175" s="203">
        <f t="shared" si="20"/>
        <v>0</v>
      </c>
      <c r="H175" s="206"/>
      <c r="K175" s="173"/>
    </row>
    <row r="176" spans="1:11" s="57" customFormat="1" x14ac:dyDescent="0.25">
      <c r="A176" s="182" t="s">
        <v>2005</v>
      </c>
      <c r="B176" s="182" t="s">
        <v>2001</v>
      </c>
      <c r="C176" s="136" t="s">
        <v>2006</v>
      </c>
      <c r="D176" s="157" t="s">
        <v>29</v>
      </c>
      <c r="E176" s="158">
        <v>1</v>
      </c>
      <c r="F176" s="187"/>
      <c r="G176" s="203">
        <f t="shared" si="20"/>
        <v>0</v>
      </c>
      <c r="H176" s="206"/>
      <c r="K176" s="173"/>
    </row>
    <row r="177" spans="1:11" s="57" customFormat="1" x14ac:dyDescent="0.25">
      <c r="A177" s="182" t="s">
        <v>2007</v>
      </c>
      <c r="B177" s="182" t="s">
        <v>2001</v>
      </c>
      <c r="C177" s="136" t="s">
        <v>2008</v>
      </c>
      <c r="D177" s="157" t="s">
        <v>29</v>
      </c>
      <c r="E177" s="158">
        <v>1</v>
      </c>
      <c r="F177" s="187"/>
      <c r="G177" s="203">
        <f t="shared" si="20"/>
        <v>0</v>
      </c>
      <c r="H177" s="206"/>
      <c r="K177" s="173"/>
    </row>
    <row r="178" spans="1:11" s="57" customFormat="1" x14ac:dyDescent="0.25">
      <c r="A178" s="182" t="s">
        <v>2009</v>
      </c>
      <c r="B178" s="182" t="s">
        <v>2001</v>
      </c>
      <c r="C178" s="136" t="s">
        <v>2010</v>
      </c>
      <c r="D178" s="157" t="s">
        <v>29</v>
      </c>
      <c r="E178" s="158">
        <v>1</v>
      </c>
      <c r="F178" s="187"/>
      <c r="G178" s="203">
        <f t="shared" si="20"/>
        <v>0</v>
      </c>
      <c r="H178" s="206"/>
      <c r="K178" s="173"/>
    </row>
    <row r="179" spans="1:11" s="57" customFormat="1" x14ac:dyDescent="0.25">
      <c r="A179" s="182" t="s">
        <v>2011</v>
      </c>
      <c r="B179" s="182" t="s">
        <v>2001</v>
      </c>
      <c r="C179" s="136" t="s">
        <v>2012</v>
      </c>
      <c r="D179" s="157" t="s">
        <v>29</v>
      </c>
      <c r="E179" s="158">
        <v>1</v>
      </c>
      <c r="F179" s="187"/>
      <c r="G179" s="203">
        <f t="shared" si="20"/>
        <v>0</v>
      </c>
      <c r="H179" s="206"/>
      <c r="K179" s="173"/>
    </row>
    <row r="180" spans="1:11" s="57" customFormat="1" x14ac:dyDescent="0.25">
      <c r="A180" s="182" t="s">
        <v>2013</v>
      </c>
      <c r="B180" s="182" t="s">
        <v>2001</v>
      </c>
      <c r="C180" s="136" t="s">
        <v>2014</v>
      </c>
      <c r="D180" s="157" t="s">
        <v>29</v>
      </c>
      <c r="E180" s="158">
        <v>1</v>
      </c>
      <c r="F180" s="187"/>
      <c r="G180" s="203">
        <f t="shared" si="20"/>
        <v>0</v>
      </c>
      <c r="H180" s="206"/>
      <c r="K180" s="173"/>
    </row>
    <row r="181" spans="1:11" x14ac:dyDescent="0.25">
      <c r="A181" s="180"/>
      <c r="B181" s="172"/>
      <c r="C181" s="172" t="s">
        <v>2016</v>
      </c>
      <c r="D181" s="144" t="s">
        <v>397</v>
      </c>
      <c r="E181" s="159" t="s">
        <v>397</v>
      </c>
      <c r="F181" s="188" t="s">
        <v>397</v>
      </c>
      <c r="G181" s="167">
        <f>SUM(G174:G180)</f>
        <v>0</v>
      </c>
      <c r="H181" s="207"/>
      <c r="I181" s="148"/>
    </row>
    <row r="182" spans="1:11" ht="15.75" customHeight="1" x14ac:dyDescent="0.25">
      <c r="A182" s="419" t="s">
        <v>396</v>
      </c>
      <c r="B182" s="420"/>
      <c r="C182" s="420"/>
      <c r="D182" s="420"/>
      <c r="E182" s="420"/>
      <c r="F182" s="421"/>
      <c r="G182" s="208">
        <f>G181+G172+G168+G104+G100+G94+G88+G81+G73+G49+G29</f>
        <v>0</v>
      </c>
      <c r="H182" s="3"/>
    </row>
  </sheetData>
  <mergeCells count="7">
    <mergeCell ref="G2:G4"/>
    <mergeCell ref="B3:B4"/>
    <mergeCell ref="A182:F182"/>
    <mergeCell ref="A2:A4"/>
    <mergeCell ref="D2:D4"/>
    <mergeCell ref="E2:E4"/>
    <mergeCell ref="F2:F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820D7-5E41-438C-B397-117B4226B2C5}">
  <dimension ref="A2:K23"/>
  <sheetViews>
    <sheetView topLeftCell="A7" zoomScaleNormal="100" workbookViewId="0">
      <selection activeCell="G5" sqref="G5"/>
    </sheetView>
  </sheetViews>
  <sheetFormatPr defaultColWidth="9.140625" defaultRowHeight="15.75" x14ac:dyDescent="0.25"/>
  <cols>
    <col min="1" max="1" width="10" style="176" customWidth="1"/>
    <col min="2" max="2" width="22.5703125" style="176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205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425" t="s">
        <v>0</v>
      </c>
      <c r="B2" s="126" t="s">
        <v>1</v>
      </c>
      <c r="C2" s="127" t="s">
        <v>2038</v>
      </c>
      <c r="D2" s="423" t="s">
        <v>2</v>
      </c>
      <c r="E2" s="424" t="s">
        <v>3</v>
      </c>
      <c r="F2" s="426" t="s">
        <v>4</v>
      </c>
      <c r="G2" s="428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28"/>
    </row>
    <row r="4" spans="1:11" x14ac:dyDescent="0.25">
      <c r="A4" s="425"/>
      <c r="B4" s="418"/>
      <c r="C4" s="130" t="s">
        <v>8</v>
      </c>
      <c r="D4" s="423"/>
      <c r="E4" s="424"/>
      <c r="F4" s="426"/>
      <c r="G4" s="428"/>
      <c r="K4" s="173"/>
    </row>
    <row r="5" spans="1:11" x14ac:dyDescent="0.25">
      <c r="A5" s="162">
        <v>1</v>
      </c>
      <c r="B5" s="162">
        <v>2</v>
      </c>
      <c r="C5" s="174">
        <v>3</v>
      </c>
      <c r="D5" s="128">
        <v>4</v>
      </c>
      <c r="E5" s="162">
        <v>5</v>
      </c>
      <c r="F5" s="190">
        <v>6</v>
      </c>
      <c r="G5" s="201">
        <v>7</v>
      </c>
    </row>
    <row r="6" spans="1:11" s="39" customFormat="1" ht="31.5" x14ac:dyDescent="0.25">
      <c r="A6" s="181" t="s">
        <v>404</v>
      </c>
      <c r="B6" s="131" t="s">
        <v>2039</v>
      </c>
      <c r="C6" s="133" t="s">
        <v>2018</v>
      </c>
      <c r="D6" s="151" t="s">
        <v>10</v>
      </c>
      <c r="E6" s="186" t="s">
        <v>10</v>
      </c>
      <c r="F6" s="133"/>
      <c r="G6" s="133"/>
    </row>
    <row r="7" spans="1:11" s="57" customFormat="1" ht="63" x14ac:dyDescent="0.25">
      <c r="A7" s="182" t="s">
        <v>12</v>
      </c>
      <c r="B7" s="182" t="s">
        <v>2019</v>
      </c>
      <c r="C7" s="136" t="s">
        <v>2020</v>
      </c>
      <c r="D7" s="157" t="s">
        <v>2021</v>
      </c>
      <c r="E7" s="158">
        <v>1</v>
      </c>
      <c r="F7" s="187"/>
      <c r="G7" s="203">
        <f t="shared" ref="G7:G22" si="0">ROUND(E7*F7,2)</f>
        <v>0</v>
      </c>
      <c r="H7" s="206"/>
      <c r="K7" s="3"/>
    </row>
    <row r="8" spans="1:11" s="57" customFormat="1" ht="47.25" x14ac:dyDescent="0.25">
      <c r="A8" s="182" t="s">
        <v>15</v>
      </c>
      <c r="B8" s="182" t="s">
        <v>2019</v>
      </c>
      <c r="C8" s="136" t="s">
        <v>2022</v>
      </c>
      <c r="D8" s="157" t="s">
        <v>250</v>
      </c>
      <c r="E8" s="158">
        <v>10</v>
      </c>
      <c r="F8" s="187"/>
      <c r="G8" s="203">
        <f t="shared" si="0"/>
        <v>0</v>
      </c>
      <c r="H8" s="206"/>
      <c r="K8" s="3"/>
    </row>
    <row r="9" spans="1:11" s="57" customFormat="1" ht="47.25" x14ac:dyDescent="0.25">
      <c r="A9" s="182" t="s">
        <v>16</v>
      </c>
      <c r="B9" s="182" t="s">
        <v>2019</v>
      </c>
      <c r="C9" s="136" t="s">
        <v>2023</v>
      </c>
      <c r="D9" s="157" t="s">
        <v>250</v>
      </c>
      <c r="E9" s="158">
        <v>3</v>
      </c>
      <c r="F9" s="187"/>
      <c r="G9" s="203">
        <f t="shared" si="0"/>
        <v>0</v>
      </c>
      <c r="H9" s="206"/>
      <c r="K9" s="3"/>
    </row>
    <row r="10" spans="1:11" s="57" customFormat="1" ht="47.25" x14ac:dyDescent="0.25">
      <c r="A10" s="182" t="s">
        <v>552</v>
      </c>
      <c r="B10" s="182" t="s">
        <v>2019</v>
      </c>
      <c r="C10" s="136" t="s">
        <v>2024</v>
      </c>
      <c r="D10" s="157" t="s">
        <v>250</v>
      </c>
      <c r="E10" s="158">
        <v>2</v>
      </c>
      <c r="F10" s="187"/>
      <c r="G10" s="203">
        <f t="shared" si="0"/>
        <v>0</v>
      </c>
      <c r="H10" s="206"/>
      <c r="K10" s="3"/>
    </row>
    <row r="11" spans="1:11" s="57" customFormat="1" ht="47.25" x14ac:dyDescent="0.25">
      <c r="A11" s="182" t="s">
        <v>553</v>
      </c>
      <c r="B11" s="182" t="s">
        <v>2019</v>
      </c>
      <c r="C11" s="136" t="s">
        <v>2025</v>
      </c>
      <c r="D11" s="157" t="s">
        <v>250</v>
      </c>
      <c r="E11" s="158">
        <v>1</v>
      </c>
      <c r="F11" s="187"/>
      <c r="G11" s="203">
        <f t="shared" si="0"/>
        <v>0</v>
      </c>
      <c r="H11" s="206"/>
      <c r="K11" s="3"/>
    </row>
    <row r="12" spans="1:11" s="57" customFormat="1" ht="31.5" x14ac:dyDescent="0.25">
      <c r="A12" s="182" t="s">
        <v>554</v>
      </c>
      <c r="B12" s="182" t="s">
        <v>2019</v>
      </c>
      <c r="C12" s="136" t="s">
        <v>2026</v>
      </c>
      <c r="D12" s="157" t="s">
        <v>232</v>
      </c>
      <c r="E12" s="158">
        <v>256</v>
      </c>
      <c r="F12" s="187"/>
      <c r="G12" s="203">
        <f t="shared" si="0"/>
        <v>0</v>
      </c>
      <c r="H12" s="206"/>
      <c r="K12" s="3"/>
    </row>
    <row r="13" spans="1:11" s="57" customFormat="1" ht="31.5" x14ac:dyDescent="0.25">
      <c r="A13" s="182" t="s">
        <v>556</v>
      </c>
      <c r="B13" s="182" t="s">
        <v>2019</v>
      </c>
      <c r="C13" s="136" t="s">
        <v>2027</v>
      </c>
      <c r="D13" s="157" t="s">
        <v>250</v>
      </c>
      <c r="E13" s="158">
        <v>256</v>
      </c>
      <c r="F13" s="187"/>
      <c r="G13" s="203">
        <f t="shared" si="0"/>
        <v>0</v>
      </c>
      <c r="H13" s="206"/>
      <c r="K13" s="3"/>
    </row>
    <row r="14" spans="1:11" s="57" customFormat="1" ht="47.25" x14ac:dyDescent="0.25">
      <c r="A14" s="182" t="s">
        <v>678</v>
      </c>
      <c r="B14" s="182" t="s">
        <v>2019</v>
      </c>
      <c r="C14" s="136" t="s">
        <v>2028</v>
      </c>
      <c r="D14" s="157" t="s">
        <v>2029</v>
      </c>
      <c r="E14" s="158">
        <v>517</v>
      </c>
      <c r="F14" s="187"/>
      <c r="G14" s="203">
        <f t="shared" si="0"/>
        <v>0</v>
      </c>
      <c r="H14" s="206"/>
      <c r="K14" s="3"/>
    </row>
    <row r="15" spans="1:11" s="57" customFormat="1" ht="47.25" x14ac:dyDescent="0.25">
      <c r="A15" s="182" t="s">
        <v>679</v>
      </c>
      <c r="B15" s="182" t="s">
        <v>2019</v>
      </c>
      <c r="C15" s="136" t="s">
        <v>2030</v>
      </c>
      <c r="D15" s="157" t="s">
        <v>250</v>
      </c>
      <c r="E15" s="158">
        <v>9</v>
      </c>
      <c r="F15" s="187"/>
      <c r="G15" s="203">
        <f t="shared" si="0"/>
        <v>0</v>
      </c>
      <c r="H15" s="206"/>
      <c r="K15" s="3"/>
    </row>
    <row r="16" spans="1:11" s="57" customFormat="1" ht="31.5" x14ac:dyDescent="0.25">
      <c r="A16" s="182" t="s">
        <v>680</v>
      </c>
      <c r="B16" s="182" t="s">
        <v>2019</v>
      </c>
      <c r="C16" s="136" t="s">
        <v>2031</v>
      </c>
      <c r="D16" s="157" t="s">
        <v>250</v>
      </c>
      <c r="E16" s="158">
        <v>5</v>
      </c>
      <c r="F16" s="187"/>
      <c r="G16" s="203">
        <f t="shared" si="0"/>
        <v>0</v>
      </c>
      <c r="H16" s="206"/>
      <c r="K16" s="3"/>
    </row>
    <row r="17" spans="1:11" s="57" customFormat="1" x14ac:dyDescent="0.25">
      <c r="A17" s="182" t="s">
        <v>681</v>
      </c>
      <c r="B17" s="182" t="s">
        <v>2019</v>
      </c>
      <c r="C17" s="136" t="s">
        <v>2032</v>
      </c>
      <c r="D17" s="157" t="s">
        <v>250</v>
      </c>
      <c r="E17" s="158">
        <v>5</v>
      </c>
      <c r="F17" s="187"/>
      <c r="G17" s="203">
        <f t="shared" si="0"/>
        <v>0</v>
      </c>
      <c r="H17" s="206"/>
      <c r="K17" s="3"/>
    </row>
    <row r="18" spans="1:11" s="57" customFormat="1" ht="63" x14ac:dyDescent="0.25">
      <c r="A18" s="182" t="s">
        <v>682</v>
      </c>
      <c r="B18" s="182" t="s">
        <v>2033</v>
      </c>
      <c r="C18" s="136" t="s">
        <v>2809</v>
      </c>
      <c r="D18" s="157" t="s">
        <v>232</v>
      </c>
      <c r="E18" s="158">
        <v>88</v>
      </c>
      <c r="F18" s="187"/>
      <c r="G18" s="203">
        <f t="shared" si="0"/>
        <v>0</v>
      </c>
      <c r="H18" s="206"/>
      <c r="K18" s="173"/>
    </row>
    <row r="19" spans="1:11" s="57" customFormat="1" ht="47.25" x14ac:dyDescent="0.25">
      <c r="A19" s="182" t="s">
        <v>683</v>
      </c>
      <c r="B19" s="182" t="s">
        <v>2033</v>
      </c>
      <c r="C19" s="136" t="s">
        <v>2034</v>
      </c>
      <c r="D19" s="157" t="s">
        <v>41</v>
      </c>
      <c r="E19" s="158">
        <v>7.5</v>
      </c>
      <c r="F19" s="187"/>
      <c r="G19" s="203">
        <f t="shared" si="0"/>
        <v>0</v>
      </c>
      <c r="H19" s="206"/>
      <c r="K19" s="3"/>
    </row>
    <row r="20" spans="1:11" s="57" customFormat="1" ht="47.25" x14ac:dyDescent="0.25">
      <c r="A20" s="182" t="s">
        <v>684</v>
      </c>
      <c r="B20" s="182" t="s">
        <v>2033</v>
      </c>
      <c r="C20" s="136" t="s">
        <v>2035</v>
      </c>
      <c r="D20" s="157" t="s">
        <v>250</v>
      </c>
      <c r="E20" s="158">
        <v>38</v>
      </c>
      <c r="F20" s="187"/>
      <c r="G20" s="203">
        <f t="shared" si="0"/>
        <v>0</v>
      </c>
      <c r="H20" s="206"/>
      <c r="K20" s="3"/>
    </row>
    <row r="21" spans="1:11" s="57" customFormat="1" ht="47.25" x14ac:dyDescent="0.25">
      <c r="A21" s="182" t="s">
        <v>685</v>
      </c>
      <c r="B21" s="182" t="s">
        <v>2033</v>
      </c>
      <c r="C21" s="136" t="s">
        <v>2036</v>
      </c>
      <c r="D21" s="157" t="s">
        <v>232</v>
      </c>
      <c r="E21" s="158">
        <v>201</v>
      </c>
      <c r="F21" s="187"/>
      <c r="G21" s="203">
        <f t="shared" si="0"/>
        <v>0</v>
      </c>
      <c r="H21" s="206"/>
      <c r="K21" s="3"/>
    </row>
    <row r="22" spans="1:11" s="57" customFormat="1" ht="63" x14ac:dyDescent="0.25">
      <c r="A22" s="182" t="s">
        <v>1775</v>
      </c>
      <c r="B22" s="182" t="s">
        <v>2033</v>
      </c>
      <c r="C22" s="136" t="s">
        <v>2037</v>
      </c>
      <c r="D22" s="157" t="s">
        <v>232</v>
      </c>
      <c r="E22" s="158">
        <v>177</v>
      </c>
      <c r="F22" s="187"/>
      <c r="G22" s="203">
        <f t="shared" si="0"/>
        <v>0</v>
      </c>
      <c r="H22" s="206"/>
      <c r="K22" s="3"/>
    </row>
    <row r="23" spans="1:11" ht="15.75" customHeight="1" x14ac:dyDescent="0.25">
      <c r="A23" s="419" t="s">
        <v>396</v>
      </c>
      <c r="B23" s="420"/>
      <c r="C23" s="420"/>
      <c r="D23" s="420"/>
      <c r="E23" s="420"/>
      <c r="F23" s="421"/>
      <c r="G23" s="208">
        <f>SUM(G7:G22)</f>
        <v>0</v>
      </c>
      <c r="H23" s="3"/>
    </row>
  </sheetData>
  <mergeCells count="7">
    <mergeCell ref="G2:G4"/>
    <mergeCell ref="B3:B4"/>
    <mergeCell ref="A23:F23"/>
    <mergeCell ref="A2:A4"/>
    <mergeCell ref="D2:D4"/>
    <mergeCell ref="E2:E4"/>
    <mergeCell ref="F2:F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EE95-9B64-4C40-B4C3-7EFC1DB04293}">
  <dimension ref="A2:K47"/>
  <sheetViews>
    <sheetView topLeftCell="A13" zoomScale="70" zoomScaleNormal="70" workbookViewId="0">
      <selection activeCell="E13" sqref="E13"/>
    </sheetView>
  </sheetViews>
  <sheetFormatPr defaultColWidth="9.140625" defaultRowHeight="15.75" x14ac:dyDescent="0.25"/>
  <cols>
    <col min="1" max="1" width="10" style="176" customWidth="1"/>
    <col min="2" max="2" width="13.85546875" style="176" bestFit="1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205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425" t="s">
        <v>0</v>
      </c>
      <c r="B2" s="126" t="s">
        <v>1</v>
      </c>
      <c r="C2" s="127" t="s">
        <v>2040</v>
      </c>
      <c r="D2" s="423" t="s">
        <v>2</v>
      </c>
      <c r="E2" s="424" t="s">
        <v>3</v>
      </c>
      <c r="F2" s="426" t="s">
        <v>4</v>
      </c>
      <c r="G2" s="428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28"/>
    </row>
    <row r="4" spans="1:11" x14ac:dyDescent="0.25">
      <c r="A4" s="425"/>
      <c r="B4" s="418"/>
      <c r="C4" s="130" t="s">
        <v>8</v>
      </c>
      <c r="D4" s="423"/>
      <c r="E4" s="424"/>
      <c r="F4" s="426"/>
      <c r="G4" s="428"/>
    </row>
    <row r="5" spans="1:11" x14ac:dyDescent="0.25">
      <c r="A5" s="162">
        <v>1</v>
      </c>
      <c r="B5" s="162">
        <v>2</v>
      </c>
      <c r="C5" s="174">
        <v>3</v>
      </c>
      <c r="D5" s="128">
        <v>4</v>
      </c>
      <c r="E5" s="162">
        <v>5</v>
      </c>
      <c r="F5" s="190">
        <v>6</v>
      </c>
      <c r="G5" s="201">
        <v>7</v>
      </c>
    </row>
    <row r="6" spans="1:11" s="39" customFormat="1" ht="31.5" x14ac:dyDescent="0.25">
      <c r="A6" s="181" t="s">
        <v>404</v>
      </c>
      <c r="B6" s="131" t="s">
        <v>2041</v>
      </c>
      <c r="C6" s="133" t="s">
        <v>2042</v>
      </c>
      <c r="D6" s="151" t="s">
        <v>10</v>
      </c>
      <c r="E6" s="186" t="s">
        <v>10</v>
      </c>
      <c r="F6" s="133"/>
      <c r="G6" s="133"/>
    </row>
    <row r="7" spans="1:11" s="57" customFormat="1" ht="94.5" x14ac:dyDescent="0.25">
      <c r="A7" s="182" t="s">
        <v>12</v>
      </c>
      <c r="B7" s="182" t="s">
        <v>2033</v>
      </c>
      <c r="C7" s="136" t="s">
        <v>2810</v>
      </c>
      <c r="D7" s="157" t="s">
        <v>41</v>
      </c>
      <c r="E7" s="158">
        <v>30.22</v>
      </c>
      <c r="F7" s="187"/>
      <c r="G7" s="203">
        <f t="shared" ref="G7:G36" si="0">ROUND(E7*F7,2)</f>
        <v>0</v>
      </c>
      <c r="H7" s="206"/>
      <c r="K7" s="173"/>
    </row>
    <row r="8" spans="1:11" s="57" customFormat="1" ht="63" x14ac:dyDescent="0.25">
      <c r="A8" s="182" t="s">
        <v>15</v>
      </c>
      <c r="B8" s="182" t="s">
        <v>2033</v>
      </c>
      <c r="C8" s="136" t="s">
        <v>2811</v>
      </c>
      <c r="D8" s="157" t="s">
        <v>41</v>
      </c>
      <c r="E8" s="158">
        <v>61.95</v>
      </c>
      <c r="F8" s="187"/>
      <c r="G8" s="203">
        <f t="shared" si="0"/>
        <v>0</v>
      </c>
      <c r="H8" s="206"/>
      <c r="K8" s="266"/>
    </row>
    <row r="9" spans="1:11" s="57" customFormat="1" ht="31.5" x14ac:dyDescent="0.25">
      <c r="A9" s="182" t="s">
        <v>16</v>
      </c>
      <c r="B9" s="182" t="s">
        <v>2033</v>
      </c>
      <c r="C9" s="136" t="s">
        <v>2043</v>
      </c>
      <c r="D9" s="157" t="s">
        <v>232</v>
      </c>
      <c r="E9" s="158">
        <v>177</v>
      </c>
      <c r="F9" s="187"/>
      <c r="G9" s="203">
        <f t="shared" si="0"/>
        <v>0</v>
      </c>
      <c r="H9" s="206"/>
      <c r="K9" s="173"/>
    </row>
    <row r="10" spans="1:11" s="57" customFormat="1" ht="31.5" x14ac:dyDescent="0.25">
      <c r="A10" s="182" t="s">
        <v>552</v>
      </c>
      <c r="B10" s="182" t="s">
        <v>2033</v>
      </c>
      <c r="C10" s="136" t="s">
        <v>2044</v>
      </c>
      <c r="D10" s="157" t="s">
        <v>41</v>
      </c>
      <c r="E10" s="158">
        <v>758.8</v>
      </c>
      <c r="F10" s="187"/>
      <c r="G10" s="203">
        <f t="shared" si="0"/>
        <v>0</v>
      </c>
      <c r="H10" s="206"/>
      <c r="K10" s="3"/>
    </row>
    <row r="11" spans="1:11" s="57" customFormat="1" ht="31.5" x14ac:dyDescent="0.25">
      <c r="A11" s="182" t="s">
        <v>553</v>
      </c>
      <c r="B11" s="182" t="s">
        <v>2033</v>
      </c>
      <c r="C11" s="136" t="s">
        <v>2045</v>
      </c>
      <c r="D11" s="157" t="s">
        <v>41</v>
      </c>
      <c r="E11" s="158">
        <v>74.5</v>
      </c>
      <c r="F11" s="187"/>
      <c r="G11" s="203">
        <f t="shared" si="0"/>
        <v>0</v>
      </c>
      <c r="H11" s="206"/>
      <c r="K11" s="3"/>
    </row>
    <row r="12" spans="1:11" s="57" customFormat="1" ht="47.25" x14ac:dyDescent="0.25">
      <c r="A12" s="182" t="s">
        <v>554</v>
      </c>
      <c r="B12" s="182" t="s">
        <v>2033</v>
      </c>
      <c r="C12" s="136" t="s">
        <v>2866</v>
      </c>
      <c r="D12" s="157" t="s">
        <v>41</v>
      </c>
      <c r="E12" s="158">
        <v>61.95</v>
      </c>
      <c r="F12" s="187"/>
      <c r="G12" s="203">
        <f t="shared" si="0"/>
        <v>0</v>
      </c>
      <c r="H12" s="206"/>
      <c r="K12" s="173"/>
    </row>
    <row r="13" spans="1:11" s="57" customFormat="1" ht="141.75" x14ac:dyDescent="0.25">
      <c r="A13" s="182" t="s">
        <v>556</v>
      </c>
      <c r="B13" s="182" t="s">
        <v>2033</v>
      </c>
      <c r="C13" s="136" t="s">
        <v>2867</v>
      </c>
      <c r="D13" s="157" t="s">
        <v>250</v>
      </c>
      <c r="E13" s="158">
        <v>33</v>
      </c>
      <c r="F13" s="187"/>
      <c r="G13" s="203">
        <f t="shared" si="0"/>
        <v>0</v>
      </c>
      <c r="H13" s="206"/>
      <c r="K13" s="3"/>
    </row>
    <row r="14" spans="1:11" s="57" customFormat="1" ht="94.5" x14ac:dyDescent="0.25">
      <c r="A14" s="182" t="s">
        <v>678</v>
      </c>
      <c r="B14" s="182" t="s">
        <v>2033</v>
      </c>
      <c r="C14" s="136" t="s">
        <v>2868</v>
      </c>
      <c r="D14" s="157" t="s">
        <v>250</v>
      </c>
      <c r="E14" s="158">
        <v>1</v>
      </c>
      <c r="F14" s="187"/>
      <c r="G14" s="203">
        <f t="shared" si="0"/>
        <v>0</v>
      </c>
      <c r="H14" s="206"/>
      <c r="K14" s="3"/>
    </row>
    <row r="15" spans="1:11" s="57" customFormat="1" ht="78.75" x14ac:dyDescent="0.25">
      <c r="A15" s="182" t="s">
        <v>679</v>
      </c>
      <c r="B15" s="182" t="s">
        <v>2033</v>
      </c>
      <c r="C15" s="136" t="s">
        <v>2869</v>
      </c>
      <c r="D15" s="157" t="s">
        <v>250</v>
      </c>
      <c r="E15" s="158">
        <v>38</v>
      </c>
      <c r="F15" s="187"/>
      <c r="G15" s="203">
        <f t="shared" si="0"/>
        <v>0</v>
      </c>
      <c r="H15" s="206"/>
      <c r="K15" s="3"/>
    </row>
    <row r="16" spans="1:11" s="57" customFormat="1" ht="78.75" x14ac:dyDescent="0.25">
      <c r="A16" s="182" t="s">
        <v>680</v>
      </c>
      <c r="B16" s="182" t="s">
        <v>2033</v>
      </c>
      <c r="C16" s="136" t="s">
        <v>2870</v>
      </c>
      <c r="D16" s="157" t="s">
        <v>250</v>
      </c>
      <c r="E16" s="158">
        <v>1062</v>
      </c>
      <c r="F16" s="187"/>
      <c r="G16" s="203">
        <f t="shared" si="0"/>
        <v>0</v>
      </c>
      <c r="H16" s="206"/>
      <c r="K16" s="3"/>
    </row>
    <row r="17" spans="1:11" s="57" customFormat="1" ht="47.25" x14ac:dyDescent="0.25">
      <c r="A17" s="182" t="s">
        <v>681</v>
      </c>
      <c r="B17" s="182" t="s">
        <v>2033</v>
      </c>
      <c r="C17" s="136" t="s">
        <v>2871</v>
      </c>
      <c r="D17" s="157" t="s">
        <v>250</v>
      </c>
      <c r="E17" s="158">
        <v>488</v>
      </c>
      <c r="F17" s="187"/>
      <c r="G17" s="203">
        <f t="shared" si="0"/>
        <v>0</v>
      </c>
      <c r="H17" s="206"/>
      <c r="K17" s="3"/>
    </row>
    <row r="18" spans="1:11" s="57" customFormat="1" ht="47.25" x14ac:dyDescent="0.25">
      <c r="A18" s="182" t="s">
        <v>682</v>
      </c>
      <c r="B18" s="182" t="s">
        <v>2033</v>
      </c>
      <c r="C18" s="136" t="s">
        <v>2872</v>
      </c>
      <c r="D18" s="157" t="s">
        <v>250</v>
      </c>
      <c r="E18" s="158">
        <v>1734</v>
      </c>
      <c r="F18" s="187"/>
      <c r="G18" s="203">
        <f t="shared" si="0"/>
        <v>0</v>
      </c>
      <c r="H18" s="206"/>
      <c r="K18" s="3"/>
    </row>
    <row r="19" spans="1:11" s="57" customFormat="1" ht="47.25" x14ac:dyDescent="0.25">
      <c r="A19" s="182" t="s">
        <v>683</v>
      </c>
      <c r="B19" s="182" t="s">
        <v>2033</v>
      </c>
      <c r="C19" s="136" t="s">
        <v>2873</v>
      </c>
      <c r="D19" s="157" t="s">
        <v>250</v>
      </c>
      <c r="E19" s="158">
        <v>707</v>
      </c>
      <c r="F19" s="187"/>
      <c r="G19" s="203">
        <f t="shared" si="0"/>
        <v>0</v>
      </c>
      <c r="H19" s="206"/>
      <c r="K19" s="3"/>
    </row>
    <row r="20" spans="1:11" s="57" customFormat="1" ht="31.5" x14ac:dyDescent="0.25">
      <c r="A20" s="182" t="s">
        <v>684</v>
      </c>
      <c r="B20" s="182" t="s">
        <v>2033</v>
      </c>
      <c r="C20" s="136" t="s">
        <v>2874</v>
      </c>
      <c r="D20" s="157" t="s">
        <v>250</v>
      </c>
      <c r="E20" s="158">
        <v>645</v>
      </c>
      <c r="F20" s="187"/>
      <c r="G20" s="203">
        <f t="shared" si="0"/>
        <v>0</v>
      </c>
      <c r="H20" s="206"/>
      <c r="K20" s="173"/>
    </row>
    <row r="21" spans="1:11" s="57" customFormat="1" ht="31.5" x14ac:dyDescent="0.25">
      <c r="A21" s="182" t="s">
        <v>685</v>
      </c>
      <c r="B21" s="182" t="s">
        <v>2033</v>
      </c>
      <c r="C21" s="136" t="s">
        <v>2875</v>
      </c>
      <c r="D21" s="157" t="s">
        <v>250</v>
      </c>
      <c r="E21" s="158">
        <v>485</v>
      </c>
      <c r="F21" s="187"/>
      <c r="G21" s="203">
        <f t="shared" si="0"/>
        <v>0</v>
      </c>
      <c r="H21" s="206"/>
      <c r="K21" s="173"/>
    </row>
    <row r="22" spans="1:11" s="57" customFormat="1" ht="47.25" x14ac:dyDescent="0.25">
      <c r="A22" s="182" t="s">
        <v>1775</v>
      </c>
      <c r="B22" s="182" t="s">
        <v>2033</v>
      </c>
      <c r="C22" s="136" t="s">
        <v>2876</v>
      </c>
      <c r="D22" s="157" t="s">
        <v>250</v>
      </c>
      <c r="E22" s="158">
        <v>260</v>
      </c>
      <c r="F22" s="187"/>
      <c r="G22" s="203">
        <f t="shared" si="0"/>
        <v>0</v>
      </c>
      <c r="H22" s="206"/>
      <c r="K22" s="173"/>
    </row>
    <row r="23" spans="1:11" s="57" customFormat="1" ht="47.25" x14ac:dyDescent="0.25">
      <c r="A23" s="182" t="s">
        <v>1776</v>
      </c>
      <c r="B23" s="182" t="s">
        <v>2033</v>
      </c>
      <c r="C23" s="136" t="s">
        <v>2046</v>
      </c>
      <c r="D23" s="157" t="s">
        <v>232</v>
      </c>
      <c r="E23" s="158">
        <v>109</v>
      </c>
      <c r="F23" s="187"/>
      <c r="G23" s="203">
        <f t="shared" si="0"/>
        <v>0</v>
      </c>
      <c r="H23" s="206"/>
      <c r="K23" s="3"/>
    </row>
    <row r="24" spans="1:11" s="57" customFormat="1" ht="47.25" x14ac:dyDescent="0.25">
      <c r="A24" s="182" t="s">
        <v>1777</v>
      </c>
      <c r="B24" s="182" t="s">
        <v>2033</v>
      </c>
      <c r="C24" s="136" t="s">
        <v>2877</v>
      </c>
      <c r="D24" s="157" t="s">
        <v>232</v>
      </c>
      <c r="E24" s="158">
        <v>177</v>
      </c>
      <c r="F24" s="187"/>
      <c r="G24" s="203">
        <f t="shared" si="0"/>
        <v>0</v>
      </c>
      <c r="H24" s="206"/>
      <c r="K24" s="173"/>
    </row>
    <row r="25" spans="1:11" s="57" customFormat="1" ht="47.25" x14ac:dyDescent="0.25">
      <c r="A25" s="182" t="s">
        <v>1778</v>
      </c>
      <c r="B25" s="182" t="s">
        <v>2033</v>
      </c>
      <c r="C25" s="136" t="s">
        <v>2878</v>
      </c>
      <c r="D25" s="157" t="s">
        <v>232</v>
      </c>
      <c r="E25" s="158">
        <v>201</v>
      </c>
      <c r="F25" s="187"/>
      <c r="G25" s="203">
        <f t="shared" si="0"/>
        <v>0</v>
      </c>
      <c r="H25" s="206"/>
      <c r="K25" s="3"/>
    </row>
    <row r="26" spans="1:11" s="57" customFormat="1" ht="47.25" x14ac:dyDescent="0.25">
      <c r="A26" s="182" t="s">
        <v>1779</v>
      </c>
      <c r="B26" s="182" t="s">
        <v>2033</v>
      </c>
      <c r="C26" s="136" t="s">
        <v>2879</v>
      </c>
      <c r="D26" s="157" t="s">
        <v>232</v>
      </c>
      <c r="E26" s="158">
        <v>745</v>
      </c>
      <c r="F26" s="187"/>
      <c r="G26" s="203">
        <f t="shared" si="0"/>
        <v>0</v>
      </c>
      <c r="H26" s="206"/>
      <c r="K26" s="3"/>
    </row>
    <row r="27" spans="1:11" s="57" customFormat="1" x14ac:dyDescent="0.25">
      <c r="A27" s="182" t="s">
        <v>1780</v>
      </c>
      <c r="B27" s="182" t="s">
        <v>2033</v>
      </c>
      <c r="C27" s="136" t="s">
        <v>2047</v>
      </c>
      <c r="D27" s="157" t="s">
        <v>232</v>
      </c>
      <c r="E27" s="158">
        <v>856</v>
      </c>
      <c r="F27" s="187"/>
      <c r="G27" s="203">
        <f t="shared" si="0"/>
        <v>0</v>
      </c>
      <c r="H27" s="206"/>
    </row>
    <row r="28" spans="1:11" s="57" customFormat="1" x14ac:dyDescent="0.25">
      <c r="A28" s="182" t="s">
        <v>1781</v>
      </c>
      <c r="B28" s="182" t="s">
        <v>2033</v>
      </c>
      <c r="C28" s="136" t="s">
        <v>2048</v>
      </c>
      <c r="D28" s="157" t="s">
        <v>232</v>
      </c>
      <c r="E28" s="158">
        <v>2160</v>
      </c>
      <c r="F28" s="187"/>
      <c r="G28" s="203">
        <f t="shared" si="0"/>
        <v>0</v>
      </c>
      <c r="H28" s="206"/>
      <c r="K28" s="173"/>
    </row>
    <row r="29" spans="1:11" s="57" customFormat="1" ht="47.25" x14ac:dyDescent="0.25">
      <c r="A29" s="182" t="s">
        <v>1782</v>
      </c>
      <c r="B29" s="182" t="s">
        <v>2049</v>
      </c>
      <c r="C29" s="136" t="s">
        <v>2050</v>
      </c>
      <c r="D29" s="157" t="s">
        <v>2029</v>
      </c>
      <c r="E29" s="158">
        <v>945</v>
      </c>
      <c r="F29" s="187"/>
      <c r="G29" s="203">
        <f t="shared" si="0"/>
        <v>0</v>
      </c>
      <c r="H29" s="206"/>
      <c r="K29" s="173"/>
    </row>
    <row r="30" spans="1:11" s="57" customFormat="1" x14ac:dyDescent="0.25">
      <c r="A30" s="182" t="s">
        <v>1783</v>
      </c>
      <c r="B30" s="182" t="s">
        <v>2033</v>
      </c>
      <c r="C30" s="136" t="s">
        <v>2051</v>
      </c>
      <c r="D30" s="157" t="s">
        <v>2029</v>
      </c>
      <c r="E30" s="158">
        <v>550</v>
      </c>
      <c r="F30" s="187"/>
      <c r="G30" s="203">
        <f t="shared" si="0"/>
        <v>0</v>
      </c>
      <c r="H30" s="206"/>
      <c r="K30" s="173"/>
    </row>
    <row r="31" spans="1:11" s="57" customFormat="1" x14ac:dyDescent="0.25">
      <c r="A31" s="182" t="s">
        <v>2052</v>
      </c>
      <c r="B31" s="182" t="s">
        <v>2033</v>
      </c>
      <c r="C31" s="136" t="s">
        <v>2053</v>
      </c>
      <c r="D31" s="157" t="s">
        <v>2029</v>
      </c>
      <c r="E31" s="158">
        <v>124.6</v>
      </c>
      <c r="F31" s="187"/>
      <c r="G31" s="203">
        <f t="shared" si="0"/>
        <v>0</v>
      </c>
      <c r="H31" s="206"/>
      <c r="K31" s="3"/>
    </row>
    <row r="32" spans="1:11" s="57" customFormat="1" ht="63" x14ac:dyDescent="0.25">
      <c r="A32" s="182" t="s">
        <v>2054</v>
      </c>
      <c r="B32" s="182" t="s">
        <v>2033</v>
      </c>
      <c r="C32" s="136" t="s">
        <v>2055</v>
      </c>
      <c r="D32" s="157" t="s">
        <v>41</v>
      </c>
      <c r="E32" s="158">
        <v>30.46</v>
      </c>
      <c r="F32" s="187"/>
      <c r="G32" s="203">
        <f t="shared" si="0"/>
        <v>0</v>
      </c>
      <c r="H32" s="206"/>
      <c r="K32" s="3"/>
    </row>
    <row r="33" spans="1:11" s="57" customFormat="1" ht="47.25" x14ac:dyDescent="0.25">
      <c r="A33" s="182" t="s">
        <v>2056</v>
      </c>
      <c r="B33" s="182" t="s">
        <v>2033</v>
      </c>
      <c r="C33" s="136" t="s">
        <v>2057</v>
      </c>
      <c r="D33" s="157" t="s">
        <v>232</v>
      </c>
      <c r="E33" s="158">
        <v>70.3</v>
      </c>
      <c r="F33" s="187"/>
      <c r="G33" s="203">
        <f t="shared" si="0"/>
        <v>0</v>
      </c>
      <c r="H33" s="206"/>
      <c r="K33" s="3"/>
    </row>
    <row r="34" spans="1:11" s="57" customFormat="1" ht="47.25" x14ac:dyDescent="0.25">
      <c r="A34" s="182" t="s">
        <v>2058</v>
      </c>
      <c r="B34" s="182" t="s">
        <v>2033</v>
      </c>
      <c r="C34" s="136" t="s">
        <v>2059</v>
      </c>
      <c r="D34" s="157" t="s">
        <v>232</v>
      </c>
      <c r="E34" s="158">
        <v>70.3</v>
      </c>
      <c r="F34" s="187"/>
      <c r="G34" s="203">
        <f t="shared" si="0"/>
        <v>0</v>
      </c>
      <c r="H34" s="206"/>
      <c r="K34" s="3"/>
    </row>
    <row r="35" spans="1:11" s="57" customFormat="1" x14ac:dyDescent="0.25">
      <c r="A35" s="182" t="s">
        <v>2060</v>
      </c>
      <c r="B35" s="182" t="s">
        <v>2033</v>
      </c>
      <c r="C35" s="136" t="s">
        <v>2061</v>
      </c>
      <c r="D35" s="157" t="s">
        <v>434</v>
      </c>
      <c r="E35" s="158">
        <v>1</v>
      </c>
      <c r="F35" s="187"/>
      <c r="G35" s="203">
        <f t="shared" si="0"/>
        <v>0</v>
      </c>
      <c r="H35" s="206"/>
      <c r="K35" s="173"/>
    </row>
    <row r="36" spans="1:11" s="57" customFormat="1" ht="31.5" x14ac:dyDescent="0.25">
      <c r="A36" s="182" t="s">
        <v>2062</v>
      </c>
      <c r="B36" s="182" t="s">
        <v>2033</v>
      </c>
      <c r="C36" s="136" t="s">
        <v>2063</v>
      </c>
      <c r="D36" s="157" t="s">
        <v>232</v>
      </c>
      <c r="E36" s="158">
        <v>177</v>
      </c>
      <c r="F36" s="187"/>
      <c r="G36" s="203">
        <f t="shared" si="0"/>
        <v>0</v>
      </c>
      <c r="H36" s="206"/>
      <c r="K36" s="173"/>
    </row>
    <row r="37" spans="1:11" x14ac:dyDescent="0.25">
      <c r="A37" s="180" t="s">
        <v>1618</v>
      </c>
      <c r="B37" s="172"/>
      <c r="C37" s="144" t="s">
        <v>2064</v>
      </c>
      <c r="D37" s="159" t="s">
        <v>397</v>
      </c>
      <c r="E37" s="188" t="s">
        <v>397</v>
      </c>
      <c r="F37" s="167" t="s">
        <v>397</v>
      </c>
      <c r="G37" s="188">
        <f>SUM(G7:G36)</f>
        <v>0</v>
      </c>
      <c r="H37" s="148"/>
    </row>
    <row r="38" spans="1:11" s="39" customFormat="1" ht="31.5" x14ac:dyDescent="0.25">
      <c r="A38" s="181">
        <v>2</v>
      </c>
      <c r="B38" s="131" t="s">
        <v>2041</v>
      </c>
      <c r="C38" s="133" t="s">
        <v>2065</v>
      </c>
      <c r="D38" s="151" t="s">
        <v>397</v>
      </c>
      <c r="E38" s="186" t="s">
        <v>397</v>
      </c>
      <c r="F38" s="133" t="s">
        <v>397</v>
      </c>
      <c r="G38" s="133" t="s">
        <v>397</v>
      </c>
    </row>
    <row r="39" spans="1:11" s="57" customFormat="1" ht="47.25" x14ac:dyDescent="0.25">
      <c r="A39" s="182" t="s">
        <v>20</v>
      </c>
      <c r="B39" s="182" t="s">
        <v>2033</v>
      </c>
      <c r="C39" s="136" t="s">
        <v>2066</v>
      </c>
      <c r="D39" s="157" t="s">
        <v>232</v>
      </c>
      <c r="E39" s="158">
        <v>108.8</v>
      </c>
      <c r="F39" s="187"/>
      <c r="G39" s="203">
        <f t="shared" ref="G39:G45" si="1">ROUND(E39*F39,2)</f>
        <v>0</v>
      </c>
      <c r="H39" s="206"/>
      <c r="K39" s="3"/>
    </row>
    <row r="40" spans="1:11" s="57" customFormat="1" ht="47.25" x14ac:dyDescent="0.25">
      <c r="A40" s="182" t="s">
        <v>25</v>
      </c>
      <c r="B40" s="182" t="s">
        <v>2033</v>
      </c>
      <c r="C40" s="136" t="s">
        <v>2880</v>
      </c>
      <c r="D40" s="157" t="s">
        <v>232</v>
      </c>
      <c r="E40" s="158">
        <v>92</v>
      </c>
      <c r="F40" s="187"/>
      <c r="G40" s="203">
        <f t="shared" si="1"/>
        <v>0</v>
      </c>
      <c r="H40" s="206"/>
    </row>
    <row r="41" spans="1:11" s="57" customFormat="1" ht="31.5" x14ac:dyDescent="0.25">
      <c r="A41" s="182" t="s">
        <v>30</v>
      </c>
      <c r="B41" s="182" t="s">
        <v>2033</v>
      </c>
      <c r="C41" s="136" t="s">
        <v>2067</v>
      </c>
      <c r="D41" s="157" t="s">
        <v>232</v>
      </c>
      <c r="E41" s="158">
        <v>106</v>
      </c>
      <c r="F41" s="187"/>
      <c r="G41" s="203">
        <f t="shared" si="1"/>
        <v>0</v>
      </c>
      <c r="H41" s="206"/>
      <c r="K41" s="173"/>
    </row>
    <row r="42" spans="1:11" s="57" customFormat="1" ht="47.25" x14ac:dyDescent="0.25">
      <c r="A42" s="182" t="s">
        <v>35</v>
      </c>
      <c r="B42" s="182" t="s">
        <v>2033</v>
      </c>
      <c r="C42" s="136" t="s">
        <v>2068</v>
      </c>
      <c r="D42" s="157" t="s">
        <v>232</v>
      </c>
      <c r="E42" s="158">
        <v>92</v>
      </c>
      <c r="F42" s="187"/>
      <c r="G42" s="203">
        <f t="shared" si="1"/>
        <v>0</v>
      </c>
      <c r="H42" s="206"/>
      <c r="K42" s="3"/>
    </row>
    <row r="43" spans="1:11" s="57" customFormat="1" ht="47.25" x14ac:dyDescent="0.25">
      <c r="A43" s="182" t="s">
        <v>563</v>
      </c>
      <c r="B43" s="182" t="s">
        <v>2033</v>
      </c>
      <c r="C43" s="136" t="s">
        <v>2069</v>
      </c>
      <c r="D43" s="157" t="s">
        <v>232</v>
      </c>
      <c r="E43" s="158">
        <v>92</v>
      </c>
      <c r="F43" s="187"/>
      <c r="G43" s="203">
        <f t="shared" si="1"/>
        <v>0</v>
      </c>
      <c r="H43" s="206"/>
      <c r="K43" s="3"/>
    </row>
    <row r="44" spans="1:11" s="57" customFormat="1" ht="47.25" x14ac:dyDescent="0.25">
      <c r="A44" s="182" t="s">
        <v>565</v>
      </c>
      <c r="B44" s="182" t="s">
        <v>2033</v>
      </c>
      <c r="C44" s="136" t="s">
        <v>2070</v>
      </c>
      <c r="D44" s="157" t="s">
        <v>232</v>
      </c>
      <c r="E44" s="158">
        <v>92</v>
      </c>
      <c r="F44" s="187"/>
      <c r="G44" s="203">
        <f t="shared" si="1"/>
        <v>0</v>
      </c>
      <c r="H44" s="206"/>
      <c r="K44" s="3"/>
    </row>
    <row r="45" spans="1:11" s="57" customFormat="1" ht="47.25" x14ac:dyDescent="0.25">
      <c r="A45" s="182" t="s">
        <v>567</v>
      </c>
      <c r="B45" s="182" t="s">
        <v>2033</v>
      </c>
      <c r="C45" s="136" t="s">
        <v>2071</v>
      </c>
      <c r="D45" s="157" t="s">
        <v>232</v>
      </c>
      <c r="E45" s="158">
        <v>92</v>
      </c>
      <c r="F45" s="187"/>
      <c r="G45" s="203">
        <f t="shared" si="1"/>
        <v>0</v>
      </c>
      <c r="H45" s="206"/>
      <c r="K45" s="173"/>
    </row>
    <row r="46" spans="1:11" x14ac:dyDescent="0.25">
      <c r="A46" s="180"/>
      <c r="B46" s="172"/>
      <c r="C46" s="144" t="s">
        <v>2072</v>
      </c>
      <c r="D46" s="159" t="s">
        <v>397</v>
      </c>
      <c r="E46" s="188" t="s">
        <v>397</v>
      </c>
      <c r="F46" s="167" t="s">
        <v>397</v>
      </c>
      <c r="G46" s="188">
        <f>SUM(G39:G45)</f>
        <v>0</v>
      </c>
      <c r="H46" s="148"/>
    </row>
    <row r="47" spans="1:11" ht="15.75" customHeight="1" x14ac:dyDescent="0.25">
      <c r="A47" s="419" t="s">
        <v>396</v>
      </c>
      <c r="B47" s="420"/>
      <c r="C47" s="420"/>
      <c r="D47" s="420"/>
      <c r="E47" s="420"/>
      <c r="F47" s="421"/>
      <c r="G47" s="208">
        <f>G46+G37</f>
        <v>0</v>
      </c>
      <c r="H47" s="3"/>
    </row>
  </sheetData>
  <mergeCells count="7">
    <mergeCell ref="G2:G4"/>
    <mergeCell ref="B3:B4"/>
    <mergeCell ref="A47:F47"/>
    <mergeCell ref="A2:A4"/>
    <mergeCell ref="D2:D4"/>
    <mergeCell ref="E2:E4"/>
    <mergeCell ref="F2:F4"/>
  </mergeCells>
  <phoneticPr fontId="2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D363E-4114-4680-93C2-742C6A8AE242}">
  <dimension ref="A2:G8"/>
  <sheetViews>
    <sheetView zoomScale="85" zoomScaleNormal="85" workbookViewId="0">
      <selection activeCell="G7" sqref="G7"/>
    </sheetView>
  </sheetViews>
  <sheetFormatPr defaultRowHeight="15" x14ac:dyDescent="0.25"/>
  <cols>
    <col min="1" max="1" width="10" customWidth="1"/>
    <col min="2" max="2" width="13.85546875" bestFit="1" customWidth="1"/>
    <col min="3" max="3" width="81.7109375" customWidth="1"/>
    <col min="4" max="4" width="12.28515625" customWidth="1"/>
    <col min="5" max="5" width="14" customWidth="1"/>
    <col min="6" max="6" width="11.42578125" bestFit="1" customWidth="1"/>
    <col min="7" max="7" width="16.28515625" customWidth="1"/>
  </cols>
  <sheetData>
    <row r="2" spans="1:7" ht="15.75" x14ac:dyDescent="0.25">
      <c r="A2" s="429" t="s">
        <v>0</v>
      </c>
      <c r="B2" s="393" t="s">
        <v>1</v>
      </c>
      <c r="C2" s="127" t="s">
        <v>2040</v>
      </c>
      <c r="D2" s="434" t="s">
        <v>2</v>
      </c>
      <c r="E2" s="437" t="s">
        <v>3</v>
      </c>
      <c r="F2" s="440" t="s">
        <v>4</v>
      </c>
      <c r="G2" s="416" t="s">
        <v>5</v>
      </c>
    </row>
    <row r="3" spans="1:7" ht="15.75" x14ac:dyDescent="0.25">
      <c r="A3" s="430"/>
      <c r="B3" s="432" t="s">
        <v>2599</v>
      </c>
      <c r="C3" s="274" t="s">
        <v>7</v>
      </c>
      <c r="D3" s="435"/>
      <c r="E3" s="438"/>
      <c r="F3" s="441"/>
      <c r="G3" s="416"/>
    </row>
    <row r="4" spans="1:7" ht="15.75" x14ac:dyDescent="0.25">
      <c r="A4" s="431"/>
      <c r="B4" s="433"/>
      <c r="C4" s="274" t="s">
        <v>8</v>
      </c>
      <c r="D4" s="436"/>
      <c r="E4" s="439"/>
      <c r="F4" s="442"/>
      <c r="G4" s="416"/>
    </row>
    <row r="5" spans="1:7" ht="15.75" x14ac:dyDescent="0.25">
      <c r="A5" s="162">
        <v>1</v>
      </c>
      <c r="B5" s="162">
        <v>2</v>
      </c>
      <c r="C5" s="174">
        <v>3</v>
      </c>
      <c r="D5" s="128">
        <v>4</v>
      </c>
      <c r="E5" s="162">
        <v>5</v>
      </c>
      <c r="F5" s="190">
        <v>6</v>
      </c>
      <c r="G5" s="128">
        <v>7</v>
      </c>
    </row>
    <row r="6" spans="1:7" ht="31.5" x14ac:dyDescent="0.25">
      <c r="A6" s="181">
        <v>1</v>
      </c>
      <c r="B6" s="296"/>
      <c r="C6" s="133" t="s">
        <v>2865</v>
      </c>
      <c r="D6" s="151" t="s">
        <v>397</v>
      </c>
      <c r="E6" s="297" t="s">
        <v>397</v>
      </c>
      <c r="F6" s="298" t="s">
        <v>397</v>
      </c>
      <c r="G6" s="297" t="s">
        <v>397</v>
      </c>
    </row>
    <row r="7" spans="1:7" ht="47.25" x14ac:dyDescent="0.25">
      <c r="A7" s="299" t="s">
        <v>12</v>
      </c>
      <c r="B7" s="182" t="s">
        <v>2033</v>
      </c>
      <c r="C7" s="136" t="s">
        <v>3439</v>
      </c>
      <c r="D7" s="294" t="s">
        <v>2864</v>
      </c>
      <c r="E7" s="300">
        <v>5</v>
      </c>
      <c r="F7" s="295"/>
      <c r="G7" s="152">
        <f t="shared" ref="G7" si="0">ROUND(E7*F7,2)</f>
        <v>0</v>
      </c>
    </row>
    <row r="8" spans="1:7" ht="15.75" x14ac:dyDescent="0.25">
      <c r="A8" s="419" t="s">
        <v>396</v>
      </c>
      <c r="B8" s="420"/>
      <c r="C8" s="420"/>
      <c r="D8" s="420"/>
      <c r="E8" s="420"/>
      <c r="F8" s="421"/>
      <c r="G8" s="208">
        <f>G7</f>
        <v>0</v>
      </c>
    </row>
  </sheetData>
  <mergeCells count="7">
    <mergeCell ref="A8:F8"/>
    <mergeCell ref="G2:G4"/>
    <mergeCell ref="A2:A4"/>
    <mergeCell ref="B3:B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6B280-1FDC-490E-AD3D-B10D2B491173}">
  <dimension ref="A2:K146"/>
  <sheetViews>
    <sheetView zoomScaleNormal="100" workbookViewId="0">
      <selection activeCell="A2" sqref="A2:A4"/>
    </sheetView>
  </sheetViews>
  <sheetFormatPr defaultColWidth="9.140625" defaultRowHeight="15.75" x14ac:dyDescent="0.25"/>
  <cols>
    <col min="1" max="1" width="10" style="176" customWidth="1"/>
    <col min="2" max="2" width="22.5703125" style="176" customWidth="1"/>
    <col min="3" max="3" width="81.7109375" style="173" customWidth="1"/>
    <col min="4" max="4" width="12.28515625" style="86" customWidth="1"/>
    <col min="5" max="5" width="14" style="150" customWidth="1"/>
    <col min="6" max="6" width="11.42578125" style="184" bestFit="1" customWidth="1"/>
    <col min="7" max="7" width="16.28515625" style="104" customWidth="1"/>
    <col min="8" max="8" width="16.28515625" style="205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425" t="s">
        <v>0</v>
      </c>
      <c r="B2" s="126" t="s">
        <v>1</v>
      </c>
      <c r="C2" s="127" t="s">
        <v>2073</v>
      </c>
      <c r="D2" s="423" t="s">
        <v>2</v>
      </c>
      <c r="E2" s="424" t="s">
        <v>3</v>
      </c>
      <c r="F2" s="426" t="s">
        <v>4</v>
      </c>
      <c r="G2" s="428" t="s">
        <v>5</v>
      </c>
    </row>
    <row r="3" spans="1:11" ht="22.5" customHeight="1" x14ac:dyDescent="0.25">
      <c r="A3" s="425"/>
      <c r="B3" s="417" t="s">
        <v>2599</v>
      </c>
      <c r="C3" s="130" t="s">
        <v>7</v>
      </c>
      <c r="D3" s="423"/>
      <c r="E3" s="424"/>
      <c r="F3" s="426"/>
      <c r="G3" s="428"/>
    </row>
    <row r="4" spans="1:11" x14ac:dyDescent="0.25">
      <c r="A4" s="425"/>
      <c r="B4" s="418"/>
      <c r="C4" s="130" t="s">
        <v>8</v>
      </c>
      <c r="D4" s="423"/>
      <c r="E4" s="424"/>
      <c r="F4" s="426"/>
      <c r="G4" s="428"/>
      <c r="K4" s="173"/>
    </row>
    <row r="5" spans="1:11" x14ac:dyDescent="0.25">
      <c r="A5" s="162">
        <v>1</v>
      </c>
      <c r="B5" s="162">
        <v>3</v>
      </c>
      <c r="C5" s="174">
        <v>4</v>
      </c>
      <c r="D5" s="128">
        <v>5</v>
      </c>
      <c r="E5" s="162">
        <v>6</v>
      </c>
      <c r="F5" s="190">
        <v>7</v>
      </c>
      <c r="G5" s="201">
        <v>8</v>
      </c>
    </row>
    <row r="6" spans="1:11" s="209" customFormat="1" ht="15.75" customHeight="1" x14ac:dyDescent="0.25">
      <c r="A6" s="215" t="s">
        <v>1773</v>
      </c>
      <c r="B6" s="214"/>
      <c r="C6" s="214" t="s">
        <v>2103</v>
      </c>
      <c r="D6" s="273" t="s">
        <v>397</v>
      </c>
      <c r="E6" s="273" t="s">
        <v>397</v>
      </c>
      <c r="F6" s="274" t="s">
        <v>397</v>
      </c>
      <c r="G6" s="274" t="s">
        <v>397</v>
      </c>
      <c r="K6" s="39"/>
    </row>
    <row r="7" spans="1:11" s="213" customFormat="1" ht="15.75" customHeight="1" x14ac:dyDescent="0.25">
      <c r="A7" s="215" t="s">
        <v>12</v>
      </c>
      <c r="B7" s="231"/>
      <c r="C7" s="231" t="s">
        <v>2074</v>
      </c>
      <c r="D7" s="273"/>
      <c r="E7" s="273" t="s">
        <v>397</v>
      </c>
      <c r="F7" s="275" t="s">
        <v>397</v>
      </c>
      <c r="G7" s="276" t="s">
        <v>397</v>
      </c>
      <c r="H7" s="212"/>
      <c r="K7" s="3"/>
    </row>
    <row r="8" spans="1:11" s="57" customFormat="1" x14ac:dyDescent="0.25">
      <c r="A8" s="224" t="s">
        <v>663</v>
      </c>
      <c r="B8" s="182" t="s">
        <v>2075</v>
      </c>
      <c r="C8" s="136" t="s">
        <v>2076</v>
      </c>
      <c r="D8" s="157" t="s">
        <v>41</v>
      </c>
      <c r="E8" s="158">
        <v>116.35</v>
      </c>
      <c r="F8" s="187"/>
      <c r="G8" s="203">
        <f t="shared" ref="G8:G14" si="0">ROUND(E8*F8,2)</f>
        <v>0</v>
      </c>
      <c r="H8" s="206"/>
      <c r="K8" s="3"/>
    </row>
    <row r="9" spans="1:11" s="57" customFormat="1" x14ac:dyDescent="0.25">
      <c r="A9" s="224" t="s">
        <v>664</v>
      </c>
      <c r="B9" s="182" t="s">
        <v>2075</v>
      </c>
      <c r="C9" s="136" t="s">
        <v>2824</v>
      </c>
      <c r="D9" s="157" t="s">
        <v>41</v>
      </c>
      <c r="E9" s="158">
        <v>12.8</v>
      </c>
      <c r="F9" s="187"/>
      <c r="G9" s="203">
        <f t="shared" si="0"/>
        <v>0</v>
      </c>
      <c r="H9" s="206"/>
      <c r="K9" s="173"/>
    </row>
    <row r="10" spans="1:11" s="57" customFormat="1" x14ac:dyDescent="0.25">
      <c r="A10" s="224" t="s">
        <v>835</v>
      </c>
      <c r="B10" s="182" t="s">
        <v>2075</v>
      </c>
      <c r="C10" s="136" t="s">
        <v>2077</v>
      </c>
      <c r="D10" s="157" t="s">
        <v>41</v>
      </c>
      <c r="E10" s="158">
        <v>12.8</v>
      </c>
      <c r="F10" s="187"/>
      <c r="G10" s="203">
        <f t="shared" si="0"/>
        <v>0</v>
      </c>
      <c r="H10" s="206"/>
    </row>
    <row r="11" spans="1:11" s="57" customFormat="1" x14ac:dyDescent="0.25">
      <c r="A11" s="224" t="s">
        <v>837</v>
      </c>
      <c r="B11" s="182" t="s">
        <v>2075</v>
      </c>
      <c r="C11" s="136" t="s">
        <v>2078</v>
      </c>
      <c r="D11" s="157" t="s">
        <v>2079</v>
      </c>
      <c r="E11" s="158">
        <v>320</v>
      </c>
      <c r="F11" s="187"/>
      <c r="G11" s="203">
        <f t="shared" si="0"/>
        <v>0</v>
      </c>
      <c r="H11" s="206"/>
      <c r="K11" s="3"/>
    </row>
    <row r="12" spans="1:11" s="57" customFormat="1" x14ac:dyDescent="0.25">
      <c r="A12" s="224" t="s">
        <v>839</v>
      </c>
      <c r="B12" s="182" t="s">
        <v>2075</v>
      </c>
      <c r="C12" s="136" t="s">
        <v>2080</v>
      </c>
      <c r="D12" s="157" t="s">
        <v>41</v>
      </c>
      <c r="E12" s="158">
        <v>103.55</v>
      </c>
      <c r="F12" s="187"/>
      <c r="G12" s="203">
        <f t="shared" si="0"/>
        <v>0</v>
      </c>
      <c r="H12" s="206"/>
      <c r="K12" s="3"/>
    </row>
    <row r="13" spans="1:11" s="57" customFormat="1" ht="31.5" x14ac:dyDescent="0.25">
      <c r="A13" s="224" t="s">
        <v>841</v>
      </c>
      <c r="B13" s="182" t="s">
        <v>2075</v>
      </c>
      <c r="C13" s="136" t="s">
        <v>2834</v>
      </c>
      <c r="D13" s="157" t="s">
        <v>41</v>
      </c>
      <c r="E13" s="158">
        <v>12.8</v>
      </c>
      <c r="F13" s="187"/>
      <c r="G13" s="203">
        <f t="shared" si="0"/>
        <v>0</v>
      </c>
      <c r="H13" s="206"/>
      <c r="K13" s="272"/>
    </row>
    <row r="14" spans="1:11" s="57" customFormat="1" x14ac:dyDescent="0.25">
      <c r="A14" s="224" t="s">
        <v>843</v>
      </c>
      <c r="B14" s="182" t="s">
        <v>2075</v>
      </c>
      <c r="C14" s="136" t="s">
        <v>2081</v>
      </c>
      <c r="D14" s="157" t="s">
        <v>232</v>
      </c>
      <c r="E14" s="158">
        <v>320</v>
      </c>
      <c r="F14" s="187"/>
      <c r="G14" s="203">
        <f t="shared" si="0"/>
        <v>0</v>
      </c>
      <c r="H14" s="206"/>
      <c r="K14" s="3"/>
    </row>
    <row r="15" spans="1:11" s="57" customFormat="1" x14ac:dyDescent="0.25">
      <c r="A15" s="196"/>
      <c r="B15" s="232"/>
      <c r="C15" s="198" t="s">
        <v>2104</v>
      </c>
      <c r="D15" s="199" t="s">
        <v>397</v>
      </c>
      <c r="E15" s="200" t="s">
        <v>397</v>
      </c>
      <c r="F15" s="200"/>
      <c r="G15" s="200">
        <f>SUM(G8:G14)</f>
        <v>0</v>
      </c>
      <c r="K15" s="3"/>
    </row>
    <row r="16" spans="1:11" s="213" customFormat="1" ht="15.75" customHeight="1" x14ac:dyDescent="0.25">
      <c r="A16" s="215" t="s">
        <v>2125</v>
      </c>
      <c r="B16" s="231"/>
      <c r="C16" s="214" t="s">
        <v>2082</v>
      </c>
      <c r="D16" s="221" t="s">
        <v>397</v>
      </c>
      <c r="E16" s="221" t="s">
        <v>397</v>
      </c>
      <c r="F16" s="210" t="s">
        <v>397</v>
      </c>
      <c r="G16" s="211" t="s">
        <v>397</v>
      </c>
      <c r="H16" s="212"/>
      <c r="K16" s="3"/>
    </row>
    <row r="17" spans="1:11" s="213" customFormat="1" x14ac:dyDescent="0.25">
      <c r="A17" s="224" t="s">
        <v>665</v>
      </c>
      <c r="B17" s="217" t="s">
        <v>2083</v>
      </c>
      <c r="C17" s="216" t="s">
        <v>2812</v>
      </c>
      <c r="D17" s="217" t="s">
        <v>2079</v>
      </c>
      <c r="E17" s="222">
        <v>149</v>
      </c>
      <c r="F17" s="210"/>
      <c r="G17" s="203">
        <f t="shared" ref="G17:G36" si="1">ROUND(E17*F17,2)</f>
        <v>0</v>
      </c>
      <c r="H17" s="212"/>
      <c r="K17" s="173"/>
    </row>
    <row r="18" spans="1:11" s="213" customFormat="1" x14ac:dyDescent="0.25">
      <c r="A18" s="224" t="s">
        <v>2105</v>
      </c>
      <c r="B18" s="217" t="s">
        <v>2083</v>
      </c>
      <c r="C18" s="216" t="s">
        <v>2813</v>
      </c>
      <c r="D18" s="217" t="s">
        <v>2079</v>
      </c>
      <c r="E18" s="222">
        <v>453</v>
      </c>
      <c r="F18" s="210"/>
      <c r="G18" s="203">
        <f t="shared" si="1"/>
        <v>0</v>
      </c>
      <c r="H18" s="212"/>
      <c r="K18" s="173"/>
    </row>
    <row r="19" spans="1:11" s="213" customFormat="1" x14ac:dyDescent="0.25">
      <c r="A19" s="224" t="s">
        <v>2106</v>
      </c>
      <c r="B19" s="217" t="s">
        <v>2083</v>
      </c>
      <c r="C19" s="216" t="s">
        <v>2092</v>
      </c>
      <c r="D19" s="217" t="s">
        <v>2079</v>
      </c>
      <c r="E19" s="222">
        <v>317</v>
      </c>
      <c r="F19" s="210"/>
      <c r="G19" s="203">
        <f t="shared" si="1"/>
        <v>0</v>
      </c>
      <c r="H19" s="212"/>
      <c r="K19" s="173"/>
    </row>
    <row r="20" spans="1:11" s="213" customFormat="1" x14ac:dyDescent="0.25">
      <c r="A20" s="224" t="s">
        <v>2107</v>
      </c>
      <c r="B20" s="217" t="s">
        <v>2083</v>
      </c>
      <c r="C20" s="216" t="s">
        <v>2814</v>
      </c>
      <c r="D20" s="217" t="s">
        <v>2079</v>
      </c>
      <c r="E20" s="222">
        <v>14</v>
      </c>
      <c r="F20" s="210"/>
      <c r="G20" s="203">
        <f t="shared" si="1"/>
        <v>0</v>
      </c>
      <c r="H20" s="212"/>
      <c r="K20" s="173"/>
    </row>
    <row r="21" spans="1:11" s="213" customFormat="1" x14ac:dyDescent="0.25">
      <c r="A21" s="224" t="s">
        <v>2108</v>
      </c>
      <c r="B21" s="217" t="s">
        <v>2083</v>
      </c>
      <c r="C21" s="216" t="s">
        <v>2084</v>
      </c>
      <c r="D21" s="217" t="s">
        <v>2079</v>
      </c>
      <c r="E21" s="222">
        <v>4</v>
      </c>
      <c r="F21" s="210"/>
      <c r="G21" s="203">
        <f t="shared" si="1"/>
        <v>0</v>
      </c>
      <c r="H21" s="212"/>
      <c r="K21" s="3"/>
    </row>
    <row r="22" spans="1:11" s="213" customFormat="1" x14ac:dyDescent="0.25">
      <c r="A22" s="224" t="s">
        <v>2109</v>
      </c>
      <c r="B22" s="217" t="s">
        <v>2083</v>
      </c>
      <c r="C22" s="216" t="s">
        <v>2085</v>
      </c>
      <c r="D22" s="217" t="s">
        <v>2079</v>
      </c>
      <c r="E22" s="222">
        <v>34</v>
      </c>
      <c r="F22" s="210"/>
      <c r="G22" s="203">
        <f t="shared" si="1"/>
        <v>0</v>
      </c>
      <c r="H22" s="212"/>
      <c r="K22" s="3"/>
    </row>
    <row r="23" spans="1:11" s="213" customFormat="1" x14ac:dyDescent="0.25">
      <c r="A23" s="224" t="s">
        <v>2110</v>
      </c>
      <c r="B23" s="217" t="s">
        <v>2083</v>
      </c>
      <c r="C23" s="216" t="s">
        <v>2835</v>
      </c>
      <c r="D23" s="217" t="s">
        <v>434</v>
      </c>
      <c r="E23" s="222">
        <v>1</v>
      </c>
      <c r="F23" s="210"/>
      <c r="G23" s="203">
        <f t="shared" si="1"/>
        <v>0</v>
      </c>
      <c r="H23" s="212"/>
      <c r="K23" s="173"/>
    </row>
    <row r="24" spans="1:11" s="213" customFormat="1" x14ac:dyDescent="0.25">
      <c r="A24" s="224" t="s">
        <v>2111</v>
      </c>
      <c r="B24" s="217" t="s">
        <v>2083</v>
      </c>
      <c r="C24" s="216" t="s">
        <v>2086</v>
      </c>
      <c r="D24" s="217" t="s">
        <v>434</v>
      </c>
      <c r="E24" s="222">
        <v>1</v>
      </c>
      <c r="F24" s="210"/>
      <c r="G24" s="203">
        <f t="shared" si="1"/>
        <v>0</v>
      </c>
      <c r="H24" s="212"/>
      <c r="K24" s="3"/>
    </row>
    <row r="25" spans="1:11" s="213" customFormat="1" x14ac:dyDescent="0.25">
      <c r="A25" s="224" t="s">
        <v>2112</v>
      </c>
      <c r="B25" s="217" t="s">
        <v>2083</v>
      </c>
      <c r="C25" s="216" t="s">
        <v>2815</v>
      </c>
      <c r="D25" s="217" t="s">
        <v>434</v>
      </c>
      <c r="E25" s="222">
        <v>1</v>
      </c>
      <c r="F25" s="210"/>
      <c r="G25" s="203">
        <f t="shared" si="1"/>
        <v>0</v>
      </c>
      <c r="H25" s="212"/>
      <c r="K25" s="173"/>
    </row>
    <row r="26" spans="1:11" s="213" customFormat="1" x14ac:dyDescent="0.25">
      <c r="A26" s="224" t="s">
        <v>2113</v>
      </c>
      <c r="B26" s="217" t="s">
        <v>2083</v>
      </c>
      <c r="C26" s="216" t="s">
        <v>2816</v>
      </c>
      <c r="D26" s="217" t="s">
        <v>434</v>
      </c>
      <c r="E26" s="222">
        <v>1</v>
      </c>
      <c r="F26" s="210"/>
      <c r="G26" s="203">
        <f t="shared" si="1"/>
        <v>0</v>
      </c>
      <c r="H26" s="212"/>
      <c r="K26" s="173"/>
    </row>
    <row r="27" spans="1:11" s="213" customFormat="1" x14ac:dyDescent="0.25">
      <c r="A27" s="224" t="s">
        <v>2114</v>
      </c>
      <c r="B27" s="217" t="s">
        <v>2083</v>
      </c>
      <c r="C27" s="216" t="s">
        <v>2817</v>
      </c>
      <c r="D27" s="217" t="s">
        <v>434</v>
      </c>
      <c r="E27" s="222">
        <v>1</v>
      </c>
      <c r="F27" s="210"/>
      <c r="G27" s="203">
        <f t="shared" si="1"/>
        <v>0</v>
      </c>
      <c r="H27" s="212"/>
      <c r="K27" s="173"/>
    </row>
    <row r="28" spans="1:11" s="213" customFormat="1" x14ac:dyDescent="0.25">
      <c r="A28" s="224" t="s">
        <v>2115</v>
      </c>
      <c r="B28" s="217" t="s">
        <v>2083</v>
      </c>
      <c r="C28" s="216" t="s">
        <v>2818</v>
      </c>
      <c r="D28" s="217" t="s">
        <v>434</v>
      </c>
      <c r="E28" s="222">
        <v>4</v>
      </c>
      <c r="F28" s="210"/>
      <c r="G28" s="203">
        <f t="shared" si="1"/>
        <v>0</v>
      </c>
      <c r="H28" s="212"/>
      <c r="K28" s="173"/>
    </row>
    <row r="29" spans="1:11" s="213" customFormat="1" x14ac:dyDescent="0.25">
      <c r="A29" s="224" t="s">
        <v>2116</v>
      </c>
      <c r="B29" s="217" t="s">
        <v>2083</v>
      </c>
      <c r="C29" s="216" t="s">
        <v>2819</v>
      </c>
      <c r="D29" s="217" t="s">
        <v>434</v>
      </c>
      <c r="E29" s="222">
        <v>1</v>
      </c>
      <c r="F29" s="210"/>
      <c r="G29" s="203">
        <f t="shared" si="1"/>
        <v>0</v>
      </c>
      <c r="H29" s="212"/>
      <c r="K29" s="173"/>
    </row>
    <row r="30" spans="1:11" s="213" customFormat="1" x14ac:dyDescent="0.25">
      <c r="A30" s="224" t="s">
        <v>2117</v>
      </c>
      <c r="B30" s="217" t="s">
        <v>2083</v>
      </c>
      <c r="C30" s="216" t="s">
        <v>2820</v>
      </c>
      <c r="D30" s="217" t="s">
        <v>2079</v>
      </c>
      <c r="E30" s="222">
        <v>1148.4000000000001</v>
      </c>
      <c r="F30" s="210"/>
      <c r="G30" s="203">
        <f t="shared" si="1"/>
        <v>0</v>
      </c>
      <c r="H30" s="212"/>
      <c r="K30" s="173"/>
    </row>
    <row r="31" spans="1:11" s="213" customFormat="1" x14ac:dyDescent="0.25">
      <c r="A31" s="224" t="s">
        <v>2118</v>
      </c>
      <c r="B31" s="217" t="s">
        <v>2083</v>
      </c>
      <c r="C31" s="216" t="s">
        <v>2821</v>
      </c>
      <c r="D31" s="217" t="s">
        <v>434</v>
      </c>
      <c r="E31" s="222">
        <v>70</v>
      </c>
      <c r="F31" s="210"/>
      <c r="G31" s="203">
        <f t="shared" si="1"/>
        <v>0</v>
      </c>
      <c r="H31" s="212"/>
      <c r="K31" s="173"/>
    </row>
    <row r="32" spans="1:11" s="213" customFormat="1" x14ac:dyDescent="0.25">
      <c r="A32" s="224" t="s">
        <v>2119</v>
      </c>
      <c r="B32" s="217" t="s">
        <v>2083</v>
      </c>
      <c r="C32" s="216" t="s">
        <v>2087</v>
      </c>
      <c r="D32" s="217" t="s">
        <v>434</v>
      </c>
      <c r="E32" s="222">
        <v>1</v>
      </c>
      <c r="F32" s="210"/>
      <c r="G32" s="203">
        <f t="shared" si="1"/>
        <v>0</v>
      </c>
      <c r="H32" s="212"/>
      <c r="K32" s="3"/>
    </row>
    <row r="33" spans="1:11" s="213" customFormat="1" x14ac:dyDescent="0.25">
      <c r="A33" s="224" t="s">
        <v>2120</v>
      </c>
      <c r="B33" s="217" t="s">
        <v>2083</v>
      </c>
      <c r="C33" s="216" t="s">
        <v>2822</v>
      </c>
      <c r="D33" s="217" t="s">
        <v>434</v>
      </c>
      <c r="E33" s="222">
        <v>1</v>
      </c>
      <c r="F33" s="210"/>
      <c r="G33" s="203">
        <f t="shared" si="1"/>
        <v>0</v>
      </c>
      <c r="H33" s="212"/>
      <c r="K33" s="173"/>
    </row>
    <row r="34" spans="1:11" s="213" customFormat="1" x14ac:dyDescent="0.25">
      <c r="A34" s="224" t="s">
        <v>2121</v>
      </c>
      <c r="B34" s="217" t="s">
        <v>2083</v>
      </c>
      <c r="C34" s="216" t="s">
        <v>2823</v>
      </c>
      <c r="D34" s="217" t="s">
        <v>434</v>
      </c>
      <c r="E34" s="222">
        <v>6</v>
      </c>
      <c r="F34" s="210"/>
      <c r="G34" s="203">
        <f t="shared" si="1"/>
        <v>0</v>
      </c>
      <c r="H34" s="212"/>
      <c r="K34" s="173"/>
    </row>
    <row r="35" spans="1:11" s="213" customFormat="1" x14ac:dyDescent="0.25">
      <c r="A35" s="224" t="s">
        <v>2122</v>
      </c>
      <c r="B35" s="217" t="s">
        <v>2083</v>
      </c>
      <c r="C35" s="216" t="s">
        <v>2088</v>
      </c>
      <c r="D35" s="217" t="s">
        <v>2079</v>
      </c>
      <c r="E35" s="222">
        <v>935</v>
      </c>
      <c r="F35" s="210"/>
      <c r="G35" s="203">
        <f t="shared" si="1"/>
        <v>0</v>
      </c>
      <c r="H35" s="212"/>
      <c r="K35" s="3"/>
    </row>
    <row r="36" spans="1:11" s="213" customFormat="1" x14ac:dyDescent="0.25">
      <c r="A36" s="224" t="s">
        <v>2123</v>
      </c>
      <c r="B36" s="217" t="s">
        <v>2083</v>
      </c>
      <c r="C36" s="216" t="s">
        <v>2089</v>
      </c>
      <c r="D36" s="217" t="s">
        <v>2079</v>
      </c>
      <c r="E36" s="222">
        <v>935</v>
      </c>
      <c r="F36" s="210"/>
      <c r="G36" s="203">
        <f t="shared" si="1"/>
        <v>0</v>
      </c>
      <c r="H36" s="212"/>
      <c r="K36" s="3"/>
    </row>
    <row r="37" spans="1:11" s="57" customFormat="1" x14ac:dyDescent="0.25">
      <c r="A37" s="196"/>
      <c r="B37" s="232"/>
      <c r="C37" s="198" t="s">
        <v>2124</v>
      </c>
      <c r="D37" s="199" t="s">
        <v>397</v>
      </c>
      <c r="E37" s="200" t="s">
        <v>397</v>
      </c>
      <c r="F37" s="200" t="s">
        <v>397</v>
      </c>
      <c r="G37" s="200">
        <f>SUM(G17:G36)</f>
        <v>0</v>
      </c>
      <c r="K37" s="3"/>
    </row>
    <row r="38" spans="1:11" s="57" customFormat="1" x14ac:dyDescent="0.25">
      <c r="A38" s="225"/>
      <c r="B38" s="233"/>
      <c r="C38" s="226" t="s">
        <v>2127</v>
      </c>
      <c r="D38" s="227" t="s">
        <v>397</v>
      </c>
      <c r="E38" s="228" t="s">
        <v>397</v>
      </c>
      <c r="F38" s="228" t="s">
        <v>397</v>
      </c>
      <c r="G38" s="229">
        <f>G37+G15</f>
        <v>0</v>
      </c>
      <c r="K38" s="3"/>
    </row>
    <row r="39" spans="1:11" s="209" customFormat="1" ht="15.75" customHeight="1" x14ac:dyDescent="0.25">
      <c r="A39" s="215" t="s">
        <v>1785</v>
      </c>
      <c r="B39" s="214"/>
      <c r="C39" s="214" t="s">
        <v>2090</v>
      </c>
      <c r="D39" s="221" t="s">
        <v>397</v>
      </c>
      <c r="E39" s="221" t="s">
        <v>397</v>
      </c>
      <c r="F39" s="218" t="s">
        <v>397</v>
      </c>
      <c r="G39" s="218" t="s">
        <v>397</v>
      </c>
      <c r="K39" s="39"/>
    </row>
    <row r="40" spans="1:11" s="213" customFormat="1" ht="15.75" customHeight="1" x14ac:dyDescent="0.25">
      <c r="A40" s="215" t="s">
        <v>2126</v>
      </c>
      <c r="B40" s="231"/>
      <c r="C40" s="214" t="s">
        <v>2074</v>
      </c>
      <c r="D40" s="221" t="s">
        <v>397</v>
      </c>
      <c r="E40" s="221" t="s">
        <v>397</v>
      </c>
      <c r="F40" s="219" t="s">
        <v>397</v>
      </c>
      <c r="G40" s="220" t="s">
        <v>397</v>
      </c>
      <c r="H40" s="212"/>
      <c r="K40" s="3"/>
    </row>
    <row r="41" spans="1:11" s="213" customFormat="1" x14ac:dyDescent="0.25">
      <c r="A41" s="224" t="s">
        <v>22</v>
      </c>
      <c r="B41" s="217" t="s">
        <v>2075</v>
      </c>
      <c r="C41" s="216" t="s">
        <v>2076</v>
      </c>
      <c r="D41" s="217" t="s">
        <v>41</v>
      </c>
      <c r="E41" s="222">
        <v>44.52</v>
      </c>
      <c r="F41" s="210"/>
      <c r="G41" s="203">
        <f t="shared" ref="G41:G47" si="2">ROUND(E41*F41,2)</f>
        <v>0</v>
      </c>
      <c r="H41" s="212"/>
      <c r="K41" s="3"/>
    </row>
    <row r="42" spans="1:11" s="213" customFormat="1" x14ac:dyDescent="0.25">
      <c r="A42" s="224" t="s">
        <v>23</v>
      </c>
      <c r="B42" s="217" t="s">
        <v>2075</v>
      </c>
      <c r="C42" s="216" t="s">
        <v>2824</v>
      </c>
      <c r="D42" s="217" t="s">
        <v>41</v>
      </c>
      <c r="E42" s="222">
        <v>6.36</v>
      </c>
      <c r="F42" s="210"/>
      <c r="G42" s="203">
        <f t="shared" si="2"/>
        <v>0</v>
      </c>
      <c r="H42" s="212"/>
      <c r="K42" s="173"/>
    </row>
    <row r="43" spans="1:11" s="213" customFormat="1" x14ac:dyDescent="0.25">
      <c r="A43" s="224" t="s">
        <v>968</v>
      </c>
      <c r="B43" s="217" t="s">
        <v>2075</v>
      </c>
      <c r="C43" s="216" t="s">
        <v>2077</v>
      </c>
      <c r="D43" s="217" t="s">
        <v>41</v>
      </c>
      <c r="E43" s="222">
        <v>6.36</v>
      </c>
      <c r="F43" s="210"/>
      <c r="G43" s="203">
        <f t="shared" si="2"/>
        <v>0</v>
      </c>
      <c r="H43" s="212"/>
      <c r="K43" s="3"/>
    </row>
    <row r="44" spans="1:11" s="213" customFormat="1" x14ac:dyDescent="0.25">
      <c r="A44" s="224" t="s">
        <v>969</v>
      </c>
      <c r="B44" s="217" t="s">
        <v>2075</v>
      </c>
      <c r="C44" s="216" t="s">
        <v>2078</v>
      </c>
      <c r="D44" s="217" t="s">
        <v>2079</v>
      </c>
      <c r="E44" s="222">
        <v>283.5</v>
      </c>
      <c r="F44" s="210"/>
      <c r="G44" s="203">
        <f t="shared" si="2"/>
        <v>0</v>
      </c>
      <c r="H44" s="212"/>
      <c r="K44" s="3"/>
    </row>
    <row r="45" spans="1:11" s="213" customFormat="1" x14ac:dyDescent="0.25">
      <c r="A45" s="224" t="s">
        <v>970</v>
      </c>
      <c r="B45" s="217" t="s">
        <v>2075</v>
      </c>
      <c r="C45" s="216" t="s">
        <v>2080</v>
      </c>
      <c r="D45" s="217" t="s">
        <v>41</v>
      </c>
      <c r="E45" s="222">
        <v>38.159999999999997</v>
      </c>
      <c r="F45" s="210"/>
      <c r="G45" s="203">
        <f t="shared" si="2"/>
        <v>0</v>
      </c>
      <c r="H45" s="212"/>
      <c r="K45" s="3"/>
    </row>
    <row r="46" spans="1:11" s="213" customFormat="1" ht="31.5" x14ac:dyDescent="0.25">
      <c r="A46" s="224" t="s">
        <v>971</v>
      </c>
      <c r="B46" s="217" t="s">
        <v>2075</v>
      </c>
      <c r="C46" s="216" t="s">
        <v>2836</v>
      </c>
      <c r="D46" s="217" t="s">
        <v>41</v>
      </c>
      <c r="E46" s="222">
        <v>6.36</v>
      </c>
      <c r="F46" s="210"/>
      <c r="G46" s="203">
        <f t="shared" si="2"/>
        <v>0</v>
      </c>
      <c r="H46" s="212"/>
      <c r="K46" s="272"/>
    </row>
    <row r="47" spans="1:11" s="213" customFormat="1" x14ac:dyDescent="0.25">
      <c r="A47" s="224" t="s">
        <v>972</v>
      </c>
      <c r="B47" s="217" t="s">
        <v>2075</v>
      </c>
      <c r="C47" s="216" t="s">
        <v>2081</v>
      </c>
      <c r="D47" s="217" t="s">
        <v>232</v>
      </c>
      <c r="E47" s="222">
        <v>159</v>
      </c>
      <c r="F47" s="210"/>
      <c r="G47" s="203">
        <f t="shared" si="2"/>
        <v>0</v>
      </c>
      <c r="H47" s="212"/>
      <c r="K47" s="3"/>
    </row>
    <row r="48" spans="1:11" s="57" customFormat="1" x14ac:dyDescent="0.25">
      <c r="A48" s="196"/>
      <c r="B48" s="232"/>
      <c r="C48" s="198" t="s">
        <v>2129</v>
      </c>
      <c r="D48" s="199" t="s">
        <v>397</v>
      </c>
      <c r="E48" s="200" t="s">
        <v>397</v>
      </c>
      <c r="F48" s="200" t="s">
        <v>397</v>
      </c>
      <c r="G48" s="200">
        <f>SUM(G41:G47)</f>
        <v>0</v>
      </c>
      <c r="K48" s="3"/>
    </row>
    <row r="49" spans="1:11" s="213" customFormat="1" ht="15.75" customHeight="1" x14ac:dyDescent="0.25">
      <c r="A49" s="215" t="s">
        <v>2128</v>
      </c>
      <c r="B49" s="231"/>
      <c r="C49" s="214" t="s">
        <v>2082</v>
      </c>
      <c r="D49" s="221" t="s">
        <v>397</v>
      </c>
      <c r="E49" s="221" t="s">
        <v>397</v>
      </c>
      <c r="F49" s="219" t="s">
        <v>397</v>
      </c>
      <c r="G49" s="220" t="s">
        <v>397</v>
      </c>
      <c r="H49" s="212"/>
      <c r="K49" s="3"/>
    </row>
    <row r="50" spans="1:11" s="213" customFormat="1" x14ac:dyDescent="0.25">
      <c r="A50" s="224" t="s">
        <v>27</v>
      </c>
      <c r="B50" s="217" t="s">
        <v>2083</v>
      </c>
      <c r="C50" s="216" t="s">
        <v>2091</v>
      </c>
      <c r="D50" s="217" t="s">
        <v>2079</v>
      </c>
      <c r="E50" s="222">
        <v>155.5</v>
      </c>
      <c r="F50" s="210"/>
      <c r="G50" s="203">
        <f t="shared" ref="G50:G69" si="3">ROUND(E50*F50,2)</f>
        <v>0</v>
      </c>
      <c r="H50" s="212"/>
      <c r="K50" s="3"/>
    </row>
    <row r="51" spans="1:11" s="213" customFormat="1" x14ac:dyDescent="0.25">
      <c r="A51" s="224" t="s">
        <v>673</v>
      </c>
      <c r="B51" s="217" t="s">
        <v>2083</v>
      </c>
      <c r="C51" s="216" t="s">
        <v>2092</v>
      </c>
      <c r="D51" s="217" t="s">
        <v>2079</v>
      </c>
      <c r="E51" s="222">
        <v>128</v>
      </c>
      <c r="F51" s="210"/>
      <c r="G51" s="203">
        <f t="shared" si="3"/>
        <v>0</v>
      </c>
      <c r="H51" s="212"/>
      <c r="K51" s="3"/>
    </row>
    <row r="52" spans="1:11" s="213" customFormat="1" x14ac:dyDescent="0.25">
      <c r="A52" s="224" t="s">
        <v>1794</v>
      </c>
      <c r="B52" s="217" t="s">
        <v>2083</v>
      </c>
      <c r="C52" s="216" t="s">
        <v>2093</v>
      </c>
      <c r="D52" s="217" t="s">
        <v>2079</v>
      </c>
      <c r="E52" s="222">
        <v>4</v>
      </c>
      <c r="F52" s="210"/>
      <c r="G52" s="203">
        <f t="shared" si="3"/>
        <v>0</v>
      </c>
      <c r="H52" s="212"/>
      <c r="K52" s="3"/>
    </row>
    <row r="53" spans="1:11" s="213" customFormat="1" x14ac:dyDescent="0.25">
      <c r="A53" s="224" t="s">
        <v>1796</v>
      </c>
      <c r="B53" s="217" t="s">
        <v>2083</v>
      </c>
      <c r="C53" s="216" t="s">
        <v>2085</v>
      </c>
      <c r="D53" s="217" t="s">
        <v>2079</v>
      </c>
      <c r="E53" s="222">
        <v>17</v>
      </c>
      <c r="F53" s="210"/>
      <c r="G53" s="203">
        <f t="shared" si="3"/>
        <v>0</v>
      </c>
      <c r="H53" s="212"/>
      <c r="K53" s="3"/>
    </row>
    <row r="54" spans="1:11" s="213" customFormat="1" x14ac:dyDescent="0.25">
      <c r="A54" s="224" t="s">
        <v>1799</v>
      </c>
      <c r="B54" s="217" t="s">
        <v>2083</v>
      </c>
      <c r="C54" s="216" t="s">
        <v>2835</v>
      </c>
      <c r="D54" s="217" t="s">
        <v>434</v>
      </c>
      <c r="E54" s="222">
        <v>1</v>
      </c>
      <c r="F54" s="210"/>
      <c r="G54" s="203">
        <f t="shared" si="3"/>
        <v>0</v>
      </c>
      <c r="H54" s="212"/>
      <c r="K54" s="173"/>
    </row>
    <row r="55" spans="1:11" s="213" customFormat="1" x14ac:dyDescent="0.25">
      <c r="A55" s="224" t="s">
        <v>1803</v>
      </c>
      <c r="B55" s="217" t="s">
        <v>2083</v>
      </c>
      <c r="C55" s="216" t="s">
        <v>2817</v>
      </c>
      <c r="D55" s="217" t="s">
        <v>434</v>
      </c>
      <c r="E55" s="222">
        <v>1</v>
      </c>
      <c r="F55" s="210"/>
      <c r="G55" s="203">
        <f t="shared" si="3"/>
        <v>0</v>
      </c>
      <c r="H55" s="212"/>
      <c r="K55" s="3"/>
    </row>
    <row r="56" spans="1:11" s="213" customFormat="1" x14ac:dyDescent="0.25">
      <c r="A56" s="224" t="s">
        <v>1805</v>
      </c>
      <c r="B56" s="217" t="s">
        <v>2083</v>
      </c>
      <c r="C56" s="216" t="s">
        <v>2086</v>
      </c>
      <c r="D56" s="217" t="s">
        <v>434</v>
      </c>
      <c r="E56" s="222">
        <v>1</v>
      </c>
      <c r="F56" s="210"/>
      <c r="G56" s="203">
        <f t="shared" si="3"/>
        <v>0</v>
      </c>
      <c r="H56" s="212"/>
      <c r="K56" s="3"/>
    </row>
    <row r="57" spans="1:11" s="213" customFormat="1" x14ac:dyDescent="0.25">
      <c r="A57" s="224" t="s">
        <v>1807</v>
      </c>
      <c r="B57" s="217" t="s">
        <v>2083</v>
      </c>
      <c r="C57" s="216" t="s">
        <v>2815</v>
      </c>
      <c r="D57" s="217" t="s">
        <v>434</v>
      </c>
      <c r="E57" s="222">
        <v>1</v>
      </c>
      <c r="F57" s="210"/>
      <c r="G57" s="203">
        <f t="shared" si="3"/>
        <v>0</v>
      </c>
      <c r="H57" s="212"/>
      <c r="K57" s="173"/>
    </row>
    <row r="58" spans="1:11" s="213" customFormat="1" x14ac:dyDescent="0.25">
      <c r="A58" s="224" t="s">
        <v>1809</v>
      </c>
      <c r="B58" s="217" t="s">
        <v>2083</v>
      </c>
      <c r="C58" s="216" t="s">
        <v>2825</v>
      </c>
      <c r="D58" s="217" t="s">
        <v>434</v>
      </c>
      <c r="E58" s="222">
        <v>1</v>
      </c>
      <c r="F58" s="210"/>
      <c r="G58" s="203">
        <f t="shared" si="3"/>
        <v>0</v>
      </c>
      <c r="H58" s="212"/>
      <c r="K58" s="173"/>
    </row>
    <row r="59" spans="1:11" s="213" customFormat="1" x14ac:dyDescent="0.25">
      <c r="A59" s="224" t="s">
        <v>2133</v>
      </c>
      <c r="B59" s="217" t="s">
        <v>2083</v>
      </c>
      <c r="C59" s="216" t="s">
        <v>2818</v>
      </c>
      <c r="D59" s="217" t="s">
        <v>434</v>
      </c>
      <c r="E59" s="222">
        <v>1</v>
      </c>
      <c r="F59" s="210"/>
      <c r="G59" s="203">
        <f t="shared" si="3"/>
        <v>0</v>
      </c>
      <c r="H59" s="212"/>
      <c r="K59" s="173"/>
    </row>
    <row r="60" spans="1:11" s="213" customFormat="1" x14ac:dyDescent="0.25">
      <c r="A60" s="224" t="s">
        <v>2134</v>
      </c>
      <c r="B60" s="217" t="s">
        <v>2083</v>
      </c>
      <c r="C60" s="216" t="s">
        <v>2826</v>
      </c>
      <c r="D60" s="217" t="s">
        <v>434</v>
      </c>
      <c r="E60" s="222">
        <v>1</v>
      </c>
      <c r="F60" s="210"/>
      <c r="G60" s="203">
        <f t="shared" si="3"/>
        <v>0</v>
      </c>
      <c r="H60" s="212"/>
      <c r="K60" s="173"/>
    </row>
    <row r="61" spans="1:11" s="213" customFormat="1" x14ac:dyDescent="0.25">
      <c r="A61" s="224" t="s">
        <v>2135</v>
      </c>
      <c r="B61" s="217" t="s">
        <v>2083</v>
      </c>
      <c r="C61" s="216" t="s">
        <v>2819</v>
      </c>
      <c r="D61" s="217" t="s">
        <v>434</v>
      </c>
      <c r="E61" s="222">
        <v>1</v>
      </c>
      <c r="F61" s="210"/>
      <c r="G61" s="203">
        <f t="shared" si="3"/>
        <v>0</v>
      </c>
      <c r="H61" s="212"/>
      <c r="K61" s="173"/>
    </row>
    <row r="62" spans="1:11" s="213" customFormat="1" x14ac:dyDescent="0.25">
      <c r="A62" s="224" t="s">
        <v>2136</v>
      </c>
      <c r="B62" s="217" t="s">
        <v>2083</v>
      </c>
      <c r="C62" s="216" t="s">
        <v>2820</v>
      </c>
      <c r="D62" s="217" t="s">
        <v>2079</v>
      </c>
      <c r="E62" s="222">
        <v>280.5</v>
      </c>
      <c r="F62" s="210"/>
      <c r="G62" s="203">
        <f t="shared" si="3"/>
        <v>0</v>
      </c>
      <c r="H62" s="212"/>
      <c r="K62" s="173"/>
    </row>
    <row r="63" spans="1:11" s="213" customFormat="1" x14ac:dyDescent="0.25">
      <c r="A63" s="224" t="s">
        <v>2137</v>
      </c>
      <c r="B63" s="217" t="s">
        <v>2083</v>
      </c>
      <c r="C63" s="216" t="s">
        <v>2821</v>
      </c>
      <c r="D63" s="217" t="s">
        <v>434</v>
      </c>
      <c r="E63" s="222">
        <v>18</v>
      </c>
      <c r="F63" s="210"/>
      <c r="G63" s="203">
        <f t="shared" si="3"/>
        <v>0</v>
      </c>
      <c r="H63" s="212"/>
      <c r="K63" s="173"/>
    </row>
    <row r="64" spans="1:11" s="213" customFormat="1" x14ac:dyDescent="0.25">
      <c r="A64" s="224" t="s">
        <v>2138</v>
      </c>
      <c r="B64" s="217" t="s">
        <v>2083</v>
      </c>
      <c r="C64" s="216" t="s">
        <v>2094</v>
      </c>
      <c r="D64" s="217" t="s">
        <v>434</v>
      </c>
      <c r="E64" s="222">
        <v>1</v>
      </c>
      <c r="F64" s="210"/>
      <c r="G64" s="203">
        <f t="shared" si="3"/>
        <v>0</v>
      </c>
      <c r="H64" s="212"/>
      <c r="K64" s="3"/>
    </row>
    <row r="65" spans="1:11" s="213" customFormat="1" x14ac:dyDescent="0.25">
      <c r="A65" s="224" t="s">
        <v>2139</v>
      </c>
      <c r="B65" s="217" t="s">
        <v>2083</v>
      </c>
      <c r="C65" s="216" t="s">
        <v>2827</v>
      </c>
      <c r="D65" s="217" t="s">
        <v>434</v>
      </c>
      <c r="E65" s="222">
        <v>1</v>
      </c>
      <c r="F65" s="210"/>
      <c r="G65" s="203">
        <f t="shared" si="3"/>
        <v>0</v>
      </c>
      <c r="H65" s="212"/>
      <c r="K65" s="173"/>
    </row>
    <row r="66" spans="1:11" s="213" customFormat="1" x14ac:dyDescent="0.25">
      <c r="A66" s="224" t="s">
        <v>2140</v>
      </c>
      <c r="B66" s="217" t="s">
        <v>2083</v>
      </c>
      <c r="C66" s="216" t="s">
        <v>2095</v>
      </c>
      <c r="D66" s="217" t="s">
        <v>434</v>
      </c>
      <c r="E66" s="222">
        <v>1</v>
      </c>
      <c r="F66" s="210"/>
      <c r="G66" s="203">
        <f t="shared" si="3"/>
        <v>0</v>
      </c>
      <c r="H66" s="212"/>
      <c r="K66" s="3"/>
    </row>
    <row r="67" spans="1:11" s="213" customFormat="1" x14ac:dyDescent="0.25">
      <c r="A67" s="224" t="s">
        <v>2141</v>
      </c>
      <c r="B67" s="217" t="s">
        <v>2083</v>
      </c>
      <c r="C67" s="216" t="s">
        <v>2823</v>
      </c>
      <c r="D67" s="217" t="s">
        <v>434</v>
      </c>
      <c r="E67" s="222">
        <v>3</v>
      </c>
      <c r="F67" s="210"/>
      <c r="G67" s="203">
        <f t="shared" si="3"/>
        <v>0</v>
      </c>
      <c r="H67" s="212"/>
      <c r="K67" s="173"/>
    </row>
    <row r="68" spans="1:11" s="213" customFormat="1" x14ac:dyDescent="0.25">
      <c r="A68" s="224" t="s">
        <v>2142</v>
      </c>
      <c r="B68" s="217" t="s">
        <v>2083</v>
      </c>
      <c r="C68" s="216" t="s">
        <v>2088</v>
      </c>
      <c r="D68" s="217" t="s">
        <v>2079</v>
      </c>
      <c r="E68" s="222">
        <v>287.5</v>
      </c>
      <c r="F68" s="210"/>
      <c r="G68" s="203">
        <f t="shared" si="3"/>
        <v>0</v>
      </c>
      <c r="H68" s="212"/>
      <c r="K68" s="3"/>
    </row>
    <row r="69" spans="1:11" s="213" customFormat="1" x14ac:dyDescent="0.25">
      <c r="A69" s="224" t="s">
        <v>2143</v>
      </c>
      <c r="B69" s="217" t="s">
        <v>2083</v>
      </c>
      <c r="C69" s="216" t="s">
        <v>2089</v>
      </c>
      <c r="D69" s="217" t="s">
        <v>2079</v>
      </c>
      <c r="E69" s="222">
        <v>287.5</v>
      </c>
      <c r="F69" s="210"/>
      <c r="G69" s="203">
        <f t="shared" si="3"/>
        <v>0</v>
      </c>
      <c r="H69" s="212"/>
      <c r="K69" s="3"/>
    </row>
    <row r="70" spans="1:11" s="57" customFormat="1" x14ac:dyDescent="0.25">
      <c r="A70" s="196"/>
      <c r="B70" s="232"/>
      <c r="C70" s="198" t="s">
        <v>2124</v>
      </c>
      <c r="D70" s="199" t="s">
        <v>397</v>
      </c>
      <c r="E70" s="200" t="s">
        <v>397</v>
      </c>
      <c r="F70" s="200" t="s">
        <v>397</v>
      </c>
      <c r="G70" s="200">
        <f>SUM(G50:G69)</f>
        <v>0</v>
      </c>
      <c r="K70" s="3"/>
    </row>
    <row r="71" spans="1:11" s="57" customFormat="1" x14ac:dyDescent="0.25">
      <c r="A71" s="225"/>
      <c r="B71" s="233"/>
      <c r="C71" s="226" t="s">
        <v>2130</v>
      </c>
      <c r="D71" s="227" t="s">
        <v>397</v>
      </c>
      <c r="E71" s="228" t="s">
        <v>397</v>
      </c>
      <c r="F71" s="228" t="s">
        <v>397</v>
      </c>
      <c r="G71" s="229">
        <f>G70+G48</f>
        <v>0</v>
      </c>
      <c r="K71" s="3"/>
    </row>
    <row r="72" spans="1:11" s="213" customFormat="1" x14ac:dyDescent="0.25">
      <c r="A72" s="215" t="s">
        <v>2132</v>
      </c>
      <c r="B72" s="231"/>
      <c r="C72" s="214" t="s">
        <v>2096</v>
      </c>
      <c r="D72" s="221" t="s">
        <v>397</v>
      </c>
      <c r="E72" s="221" t="s">
        <v>397</v>
      </c>
      <c r="F72" s="210" t="s">
        <v>397</v>
      </c>
      <c r="G72" s="211" t="s">
        <v>397</v>
      </c>
      <c r="H72" s="212"/>
      <c r="K72" s="3"/>
    </row>
    <row r="73" spans="1:11" s="213" customFormat="1" ht="15.75" customHeight="1" x14ac:dyDescent="0.25">
      <c r="A73" s="215" t="s">
        <v>2131</v>
      </c>
      <c r="B73" s="231"/>
      <c r="C73" s="214" t="s">
        <v>2074</v>
      </c>
      <c r="D73" s="221" t="s">
        <v>397</v>
      </c>
      <c r="E73" s="221" t="s">
        <v>397</v>
      </c>
      <c r="F73" s="210" t="s">
        <v>397</v>
      </c>
      <c r="G73" s="211" t="s">
        <v>397</v>
      </c>
      <c r="H73" s="212"/>
      <c r="K73" s="3"/>
    </row>
    <row r="74" spans="1:11" s="213" customFormat="1" x14ac:dyDescent="0.25">
      <c r="A74" s="224" t="s">
        <v>48</v>
      </c>
      <c r="B74" s="217" t="s">
        <v>2075</v>
      </c>
      <c r="C74" s="216" t="s">
        <v>2076</v>
      </c>
      <c r="D74" s="217" t="s">
        <v>41</v>
      </c>
      <c r="E74" s="222">
        <v>72.239999999999995</v>
      </c>
      <c r="F74" s="210"/>
      <c r="G74" s="203">
        <f t="shared" ref="G74:G80" si="4">ROUND(E74*F74,2)</f>
        <v>0</v>
      </c>
      <c r="H74" s="212"/>
      <c r="K74" s="3"/>
    </row>
    <row r="75" spans="1:11" s="213" customFormat="1" x14ac:dyDescent="0.25">
      <c r="A75" s="224" t="s">
        <v>49</v>
      </c>
      <c r="B75" s="217" t="s">
        <v>2075</v>
      </c>
      <c r="C75" s="216" t="s">
        <v>2824</v>
      </c>
      <c r="D75" s="217" t="s">
        <v>41</v>
      </c>
      <c r="E75" s="222">
        <v>10.32</v>
      </c>
      <c r="F75" s="210"/>
      <c r="G75" s="203">
        <f t="shared" si="4"/>
        <v>0</v>
      </c>
      <c r="H75" s="212"/>
      <c r="K75" s="173"/>
    </row>
    <row r="76" spans="1:11" s="213" customFormat="1" x14ac:dyDescent="0.25">
      <c r="A76" s="224" t="s">
        <v>991</v>
      </c>
      <c r="B76" s="217" t="s">
        <v>2075</v>
      </c>
      <c r="C76" s="216" t="s">
        <v>2077</v>
      </c>
      <c r="D76" s="217" t="s">
        <v>41</v>
      </c>
      <c r="E76" s="222">
        <v>10.32</v>
      </c>
      <c r="F76" s="210"/>
      <c r="G76" s="203">
        <f t="shared" si="4"/>
        <v>0</v>
      </c>
      <c r="H76" s="212"/>
      <c r="K76" s="3"/>
    </row>
    <row r="77" spans="1:11" s="213" customFormat="1" x14ac:dyDescent="0.25">
      <c r="A77" s="224" t="s">
        <v>1819</v>
      </c>
      <c r="B77" s="217" t="s">
        <v>2075</v>
      </c>
      <c r="C77" s="216" t="s">
        <v>2078</v>
      </c>
      <c r="D77" s="217" t="s">
        <v>2079</v>
      </c>
      <c r="E77" s="222">
        <v>328</v>
      </c>
      <c r="F77" s="210"/>
      <c r="G77" s="203">
        <f t="shared" si="4"/>
        <v>0</v>
      </c>
      <c r="H77" s="212"/>
      <c r="K77" s="3"/>
    </row>
    <row r="78" spans="1:11" s="213" customFormat="1" x14ac:dyDescent="0.25">
      <c r="A78" s="224" t="s">
        <v>1821</v>
      </c>
      <c r="B78" s="217" t="s">
        <v>2075</v>
      </c>
      <c r="C78" s="216" t="s">
        <v>2080</v>
      </c>
      <c r="D78" s="217" t="s">
        <v>41</v>
      </c>
      <c r="E78" s="222">
        <v>61.92</v>
      </c>
      <c r="F78" s="210"/>
      <c r="G78" s="203">
        <f t="shared" si="4"/>
        <v>0</v>
      </c>
      <c r="H78" s="212"/>
      <c r="K78" s="3"/>
    </row>
    <row r="79" spans="1:11" s="213" customFormat="1" ht="31.5" x14ac:dyDescent="0.25">
      <c r="A79" s="224" t="s">
        <v>1823</v>
      </c>
      <c r="B79" s="217" t="s">
        <v>2075</v>
      </c>
      <c r="C79" s="216" t="s">
        <v>2834</v>
      </c>
      <c r="D79" s="217" t="s">
        <v>41</v>
      </c>
      <c r="E79" s="222">
        <v>10.32</v>
      </c>
      <c r="F79" s="210"/>
      <c r="G79" s="203">
        <f t="shared" si="4"/>
        <v>0</v>
      </c>
      <c r="H79" s="212"/>
      <c r="K79" s="272"/>
    </row>
    <row r="80" spans="1:11" s="213" customFormat="1" x14ac:dyDescent="0.25">
      <c r="A80" s="224" t="s">
        <v>1825</v>
      </c>
      <c r="B80" s="217" t="s">
        <v>2075</v>
      </c>
      <c r="C80" s="216" t="s">
        <v>2081</v>
      </c>
      <c r="D80" s="217" t="s">
        <v>232</v>
      </c>
      <c r="E80" s="222">
        <v>258</v>
      </c>
      <c r="F80" s="210"/>
      <c r="G80" s="203">
        <f t="shared" si="4"/>
        <v>0</v>
      </c>
      <c r="H80" s="212"/>
      <c r="K80" s="3"/>
    </row>
    <row r="81" spans="1:11" s="57" customFormat="1" x14ac:dyDescent="0.25">
      <c r="A81" s="196"/>
      <c r="B81" s="232"/>
      <c r="C81" s="198" t="s">
        <v>2129</v>
      </c>
      <c r="D81" s="199" t="s">
        <v>397</v>
      </c>
      <c r="E81" s="200" t="s">
        <v>397</v>
      </c>
      <c r="F81" s="200" t="s">
        <v>397</v>
      </c>
      <c r="G81" s="200">
        <f>SUM(G74:G80)</f>
        <v>0</v>
      </c>
      <c r="K81" s="3"/>
    </row>
    <row r="82" spans="1:11" s="57" customFormat="1" ht="15.75" customHeight="1" x14ac:dyDescent="0.25">
      <c r="A82" s="215" t="s">
        <v>52</v>
      </c>
      <c r="B82" s="230"/>
      <c r="C82" s="214" t="s">
        <v>2082</v>
      </c>
      <c r="D82" s="223" t="s">
        <v>397</v>
      </c>
      <c r="E82" s="223" t="s">
        <v>397</v>
      </c>
      <c r="F82" s="187" t="s">
        <v>397</v>
      </c>
      <c r="G82" s="203" t="s">
        <v>397</v>
      </c>
      <c r="H82" s="206"/>
      <c r="K82" s="3"/>
    </row>
    <row r="83" spans="1:11" s="213" customFormat="1" x14ac:dyDescent="0.25">
      <c r="A83" s="224" t="s">
        <v>1833</v>
      </c>
      <c r="B83" s="217" t="s">
        <v>2083</v>
      </c>
      <c r="C83" s="216" t="s">
        <v>2091</v>
      </c>
      <c r="D83" s="217" t="s">
        <v>2079</v>
      </c>
      <c r="E83" s="222">
        <v>139</v>
      </c>
      <c r="F83" s="210"/>
      <c r="G83" s="203">
        <f t="shared" ref="G83:G103" si="5">ROUND(E83*F83,2)</f>
        <v>0</v>
      </c>
      <c r="H83" s="212"/>
      <c r="K83" s="3"/>
    </row>
    <row r="84" spans="1:11" s="213" customFormat="1" x14ac:dyDescent="0.25">
      <c r="A84" s="224" t="s">
        <v>1834</v>
      </c>
      <c r="B84" s="217" t="s">
        <v>2083</v>
      </c>
      <c r="C84" s="216" t="s">
        <v>2092</v>
      </c>
      <c r="D84" s="217" t="s">
        <v>2079</v>
      </c>
      <c r="E84" s="222">
        <v>166</v>
      </c>
      <c r="F84" s="210"/>
      <c r="G84" s="203">
        <f t="shared" si="5"/>
        <v>0</v>
      </c>
      <c r="H84" s="212"/>
      <c r="K84" s="3"/>
    </row>
    <row r="85" spans="1:11" s="213" customFormat="1" x14ac:dyDescent="0.25">
      <c r="A85" s="224" t="s">
        <v>1835</v>
      </c>
      <c r="B85" s="217" t="s">
        <v>2083</v>
      </c>
      <c r="C85" s="216" t="s">
        <v>2093</v>
      </c>
      <c r="D85" s="217" t="s">
        <v>2079</v>
      </c>
      <c r="E85" s="222">
        <v>16</v>
      </c>
      <c r="F85" s="210"/>
      <c r="G85" s="203">
        <f t="shared" si="5"/>
        <v>0</v>
      </c>
      <c r="H85" s="212"/>
      <c r="K85" s="3"/>
    </row>
    <row r="86" spans="1:11" s="213" customFormat="1" x14ac:dyDescent="0.25">
      <c r="A86" s="224" t="s">
        <v>1837</v>
      </c>
      <c r="B86" s="217" t="s">
        <v>2083</v>
      </c>
      <c r="C86" s="216" t="s">
        <v>2097</v>
      </c>
      <c r="D86" s="217" t="s">
        <v>2079</v>
      </c>
      <c r="E86" s="222">
        <v>7</v>
      </c>
      <c r="F86" s="210"/>
      <c r="G86" s="203">
        <f t="shared" si="5"/>
        <v>0</v>
      </c>
      <c r="H86" s="212"/>
      <c r="K86" s="3"/>
    </row>
    <row r="87" spans="1:11" s="213" customFormat="1" x14ac:dyDescent="0.25">
      <c r="A87" s="224" t="s">
        <v>1838</v>
      </c>
      <c r="B87" s="217" t="s">
        <v>2083</v>
      </c>
      <c r="C87" s="216" t="s">
        <v>2085</v>
      </c>
      <c r="D87" s="217" t="s">
        <v>2079</v>
      </c>
      <c r="E87" s="222">
        <v>61</v>
      </c>
      <c r="F87" s="210"/>
      <c r="G87" s="203">
        <f t="shared" si="5"/>
        <v>0</v>
      </c>
      <c r="H87" s="212"/>
      <c r="K87" s="3"/>
    </row>
    <row r="88" spans="1:11" s="213" customFormat="1" x14ac:dyDescent="0.25">
      <c r="A88" s="224" t="s">
        <v>1840</v>
      </c>
      <c r="B88" s="217" t="s">
        <v>2083</v>
      </c>
      <c r="C88" s="216" t="s">
        <v>2835</v>
      </c>
      <c r="D88" s="217" t="s">
        <v>434</v>
      </c>
      <c r="E88" s="222">
        <v>1</v>
      </c>
      <c r="F88" s="210"/>
      <c r="G88" s="203">
        <f t="shared" si="5"/>
        <v>0</v>
      </c>
      <c r="H88" s="212"/>
      <c r="K88" s="173"/>
    </row>
    <row r="89" spans="1:11" s="213" customFormat="1" x14ac:dyDescent="0.25">
      <c r="A89" s="224" t="s">
        <v>1842</v>
      </c>
      <c r="B89" s="217" t="s">
        <v>2083</v>
      </c>
      <c r="C89" s="216" t="s">
        <v>2817</v>
      </c>
      <c r="D89" s="217" t="s">
        <v>434</v>
      </c>
      <c r="E89" s="222">
        <v>1</v>
      </c>
      <c r="F89" s="210"/>
      <c r="G89" s="203">
        <f t="shared" si="5"/>
        <v>0</v>
      </c>
      <c r="H89" s="212"/>
      <c r="K89" s="173"/>
    </row>
    <row r="90" spans="1:11" s="213" customFormat="1" x14ac:dyDescent="0.25">
      <c r="A90" s="224" t="s">
        <v>1844</v>
      </c>
      <c r="B90" s="217" t="s">
        <v>2083</v>
      </c>
      <c r="C90" s="216" t="s">
        <v>2086</v>
      </c>
      <c r="D90" s="217" t="s">
        <v>434</v>
      </c>
      <c r="E90" s="222">
        <v>1</v>
      </c>
      <c r="F90" s="210"/>
      <c r="G90" s="203">
        <f t="shared" si="5"/>
        <v>0</v>
      </c>
      <c r="H90" s="212"/>
      <c r="K90" s="3"/>
    </row>
    <row r="91" spans="1:11" s="213" customFormat="1" x14ac:dyDescent="0.25">
      <c r="A91" s="224" t="s">
        <v>1845</v>
      </c>
      <c r="B91" s="217" t="s">
        <v>2083</v>
      </c>
      <c r="C91" s="216" t="s">
        <v>2815</v>
      </c>
      <c r="D91" s="217" t="s">
        <v>434</v>
      </c>
      <c r="E91" s="222">
        <v>1</v>
      </c>
      <c r="F91" s="210"/>
      <c r="G91" s="203">
        <f t="shared" si="5"/>
        <v>0</v>
      </c>
      <c r="H91" s="212"/>
      <c r="K91" s="173"/>
    </row>
    <row r="92" spans="1:11" s="213" customFormat="1" x14ac:dyDescent="0.25">
      <c r="A92" s="224" t="s">
        <v>2144</v>
      </c>
      <c r="B92" s="217" t="s">
        <v>2083</v>
      </c>
      <c r="C92" s="216" t="s">
        <v>2816</v>
      </c>
      <c r="D92" s="217" t="s">
        <v>434</v>
      </c>
      <c r="E92" s="222">
        <v>1</v>
      </c>
      <c r="F92" s="210"/>
      <c r="G92" s="203">
        <f t="shared" si="5"/>
        <v>0</v>
      </c>
      <c r="H92" s="212"/>
      <c r="K92" s="173"/>
    </row>
    <row r="93" spans="1:11" s="213" customFormat="1" x14ac:dyDescent="0.25">
      <c r="A93" s="224" t="s">
        <v>2145</v>
      </c>
      <c r="B93" s="217" t="s">
        <v>2083</v>
      </c>
      <c r="C93" s="216" t="s">
        <v>2828</v>
      </c>
      <c r="D93" s="217" t="s">
        <v>434</v>
      </c>
      <c r="E93" s="222">
        <v>1</v>
      </c>
      <c r="F93" s="210"/>
      <c r="G93" s="203">
        <f t="shared" si="5"/>
        <v>0</v>
      </c>
      <c r="H93" s="212"/>
      <c r="K93" s="173"/>
    </row>
    <row r="94" spans="1:11" s="213" customFormat="1" x14ac:dyDescent="0.25">
      <c r="A94" s="224" t="s">
        <v>2146</v>
      </c>
      <c r="B94" s="217" t="s">
        <v>2083</v>
      </c>
      <c r="C94" s="216" t="s">
        <v>2818</v>
      </c>
      <c r="D94" s="217" t="s">
        <v>434</v>
      </c>
      <c r="E94" s="222">
        <v>7</v>
      </c>
      <c r="F94" s="210"/>
      <c r="G94" s="203">
        <f t="shared" si="5"/>
        <v>0</v>
      </c>
      <c r="H94" s="212"/>
      <c r="K94" s="173"/>
    </row>
    <row r="95" spans="1:11" s="213" customFormat="1" x14ac:dyDescent="0.25">
      <c r="A95" s="224" t="s">
        <v>2147</v>
      </c>
      <c r="B95" s="217" t="s">
        <v>2083</v>
      </c>
      <c r="C95" s="216" t="s">
        <v>2819</v>
      </c>
      <c r="D95" s="217" t="s">
        <v>434</v>
      </c>
      <c r="E95" s="222">
        <v>1</v>
      </c>
      <c r="F95" s="210"/>
      <c r="G95" s="203">
        <f t="shared" si="5"/>
        <v>0</v>
      </c>
      <c r="H95" s="212"/>
      <c r="K95" s="173"/>
    </row>
    <row r="96" spans="1:11" s="213" customFormat="1" x14ac:dyDescent="0.25">
      <c r="A96" s="224" t="s">
        <v>2148</v>
      </c>
      <c r="B96" s="217" t="s">
        <v>2083</v>
      </c>
      <c r="C96" s="216" t="s">
        <v>2820</v>
      </c>
      <c r="D96" s="217" t="s">
        <v>2079</v>
      </c>
      <c r="E96" s="222">
        <v>5435</v>
      </c>
      <c r="F96" s="210"/>
      <c r="G96" s="203">
        <f t="shared" si="5"/>
        <v>0</v>
      </c>
      <c r="H96" s="212"/>
      <c r="K96" s="173"/>
    </row>
    <row r="97" spans="1:11" s="213" customFormat="1" x14ac:dyDescent="0.25">
      <c r="A97" s="224" t="s">
        <v>2149</v>
      </c>
      <c r="B97" s="217" t="s">
        <v>2083</v>
      </c>
      <c r="C97" s="216" t="s">
        <v>2821</v>
      </c>
      <c r="D97" s="217" t="s">
        <v>434</v>
      </c>
      <c r="E97" s="222">
        <v>8</v>
      </c>
      <c r="F97" s="210"/>
      <c r="G97" s="203">
        <f t="shared" si="5"/>
        <v>0</v>
      </c>
      <c r="H97" s="212"/>
      <c r="K97" s="173"/>
    </row>
    <row r="98" spans="1:11" s="213" customFormat="1" x14ac:dyDescent="0.25">
      <c r="A98" s="224" t="s">
        <v>2150</v>
      </c>
      <c r="B98" s="217" t="s">
        <v>2083</v>
      </c>
      <c r="C98" s="216" t="s">
        <v>2087</v>
      </c>
      <c r="D98" s="217" t="s">
        <v>434</v>
      </c>
      <c r="E98" s="222">
        <v>1</v>
      </c>
      <c r="F98" s="210"/>
      <c r="G98" s="203">
        <f t="shared" si="5"/>
        <v>0</v>
      </c>
      <c r="H98" s="212"/>
      <c r="K98" s="3"/>
    </row>
    <row r="99" spans="1:11" s="213" customFormat="1" x14ac:dyDescent="0.25">
      <c r="A99" s="224" t="s">
        <v>2151</v>
      </c>
      <c r="B99" s="217" t="s">
        <v>2083</v>
      </c>
      <c r="C99" s="216" t="s">
        <v>2822</v>
      </c>
      <c r="D99" s="217" t="s">
        <v>434</v>
      </c>
      <c r="E99" s="222">
        <v>1</v>
      </c>
      <c r="F99" s="210"/>
      <c r="G99" s="203">
        <f t="shared" si="5"/>
        <v>0</v>
      </c>
      <c r="H99" s="212"/>
      <c r="K99" s="173"/>
    </row>
    <row r="100" spans="1:11" s="213" customFormat="1" x14ac:dyDescent="0.25">
      <c r="A100" s="224" t="s">
        <v>2152</v>
      </c>
      <c r="B100" s="217" t="s">
        <v>2083</v>
      </c>
      <c r="C100" s="216" t="s">
        <v>2823</v>
      </c>
      <c r="D100" s="217" t="s">
        <v>434</v>
      </c>
      <c r="E100" s="222">
        <v>1</v>
      </c>
      <c r="F100" s="210"/>
      <c r="G100" s="203">
        <f t="shared" si="5"/>
        <v>0</v>
      </c>
      <c r="H100" s="212"/>
      <c r="K100" s="173"/>
    </row>
    <row r="101" spans="1:11" s="213" customFormat="1" x14ac:dyDescent="0.25">
      <c r="A101" s="224" t="s">
        <v>2153</v>
      </c>
      <c r="B101" s="217" t="s">
        <v>2083</v>
      </c>
      <c r="C101" s="216" t="s">
        <v>2095</v>
      </c>
      <c r="D101" s="217" t="s">
        <v>434</v>
      </c>
      <c r="E101" s="222">
        <v>1</v>
      </c>
      <c r="F101" s="210"/>
      <c r="G101" s="203">
        <f t="shared" si="5"/>
        <v>0</v>
      </c>
      <c r="H101" s="212"/>
      <c r="K101" s="3"/>
    </row>
    <row r="102" spans="1:11" s="213" customFormat="1" x14ac:dyDescent="0.25">
      <c r="A102" s="224" t="s">
        <v>2154</v>
      </c>
      <c r="B102" s="217" t="s">
        <v>2083</v>
      </c>
      <c r="C102" s="216" t="s">
        <v>2088</v>
      </c>
      <c r="D102" s="217" t="s">
        <v>2079</v>
      </c>
      <c r="E102" s="222">
        <v>328</v>
      </c>
      <c r="F102" s="210"/>
      <c r="G102" s="203">
        <f t="shared" si="5"/>
        <v>0</v>
      </c>
      <c r="H102" s="212"/>
      <c r="K102" s="3"/>
    </row>
    <row r="103" spans="1:11" s="213" customFormat="1" x14ac:dyDescent="0.25">
      <c r="A103" s="224" t="s">
        <v>2155</v>
      </c>
      <c r="B103" s="217" t="s">
        <v>2083</v>
      </c>
      <c r="C103" s="216" t="s">
        <v>2089</v>
      </c>
      <c r="D103" s="217" t="s">
        <v>2079</v>
      </c>
      <c r="E103" s="222">
        <v>328</v>
      </c>
      <c r="F103" s="210"/>
      <c r="G103" s="203">
        <f t="shared" si="5"/>
        <v>0</v>
      </c>
      <c r="H103" s="212"/>
      <c r="K103" s="3"/>
    </row>
    <row r="104" spans="1:11" s="57" customFormat="1" x14ac:dyDescent="0.25">
      <c r="A104" s="196"/>
      <c r="B104" s="232"/>
      <c r="C104" s="198" t="s">
        <v>2124</v>
      </c>
      <c r="D104" s="199" t="s">
        <v>397</v>
      </c>
      <c r="E104" s="200" t="s">
        <v>397</v>
      </c>
      <c r="F104" s="200" t="s">
        <v>397</v>
      </c>
      <c r="G104" s="200">
        <f>SUM(G83:G103)</f>
        <v>0</v>
      </c>
      <c r="K104" s="3"/>
    </row>
    <row r="105" spans="1:11" s="57" customFormat="1" x14ac:dyDescent="0.25">
      <c r="A105" s="225"/>
      <c r="B105" s="233"/>
      <c r="C105" s="226" t="s">
        <v>2175</v>
      </c>
      <c r="D105" s="227" t="s">
        <v>397</v>
      </c>
      <c r="E105" s="228" t="s">
        <v>397</v>
      </c>
      <c r="F105" s="228" t="s">
        <v>397</v>
      </c>
      <c r="G105" s="229">
        <f>G104+G81</f>
        <v>0</v>
      </c>
      <c r="K105" s="3"/>
    </row>
    <row r="106" spans="1:11" s="213" customFormat="1" ht="16.5" customHeight="1" x14ac:dyDescent="0.25">
      <c r="A106" s="215" t="s">
        <v>1849</v>
      </c>
      <c r="B106" s="214"/>
      <c r="C106" s="214" t="s">
        <v>2098</v>
      </c>
      <c r="D106" s="221" t="s">
        <v>397</v>
      </c>
      <c r="E106" s="221" t="s">
        <v>397</v>
      </c>
      <c r="F106" s="210" t="s">
        <v>397</v>
      </c>
      <c r="G106" s="211" t="s">
        <v>397</v>
      </c>
      <c r="H106" s="212"/>
      <c r="K106" s="3"/>
    </row>
    <row r="107" spans="1:11" s="213" customFormat="1" ht="15.75" customHeight="1" x14ac:dyDescent="0.25">
      <c r="A107" s="215" t="s">
        <v>65</v>
      </c>
      <c r="B107" s="214"/>
      <c r="C107" s="214" t="s">
        <v>2074</v>
      </c>
      <c r="D107" s="221" t="s">
        <v>397</v>
      </c>
      <c r="E107" s="221" t="s">
        <v>397</v>
      </c>
      <c r="F107" s="210" t="s">
        <v>397</v>
      </c>
      <c r="G107" s="211" t="s">
        <v>397</v>
      </c>
      <c r="H107" s="212"/>
      <c r="K107" s="3"/>
    </row>
    <row r="108" spans="1:11" s="213" customFormat="1" x14ac:dyDescent="0.25">
      <c r="A108" s="224" t="s">
        <v>68</v>
      </c>
      <c r="B108" s="217" t="s">
        <v>2075</v>
      </c>
      <c r="C108" s="216" t="s">
        <v>2076</v>
      </c>
      <c r="D108" s="217" t="s">
        <v>41</v>
      </c>
      <c r="E108" s="222">
        <v>37.799999999999997</v>
      </c>
      <c r="F108" s="210"/>
      <c r="G108" s="203">
        <f t="shared" ref="G108:G114" si="6">ROUND(E108*F108,2)</f>
        <v>0</v>
      </c>
      <c r="H108" s="212"/>
      <c r="K108" s="3"/>
    </row>
    <row r="109" spans="1:11" s="213" customFormat="1" x14ac:dyDescent="0.25">
      <c r="A109" s="224" t="s">
        <v>70</v>
      </c>
      <c r="B109" s="217" t="s">
        <v>2075</v>
      </c>
      <c r="C109" s="216" t="s">
        <v>2824</v>
      </c>
      <c r="D109" s="217" t="s">
        <v>41</v>
      </c>
      <c r="E109" s="222">
        <v>5.4</v>
      </c>
      <c r="F109" s="210"/>
      <c r="G109" s="203">
        <f t="shared" si="6"/>
        <v>0</v>
      </c>
      <c r="H109" s="212"/>
      <c r="K109" s="173"/>
    </row>
    <row r="110" spans="1:11" s="213" customFormat="1" x14ac:dyDescent="0.25">
      <c r="A110" s="224" t="s">
        <v>995</v>
      </c>
      <c r="B110" s="217" t="s">
        <v>2075</v>
      </c>
      <c r="C110" s="216" t="s">
        <v>2077</v>
      </c>
      <c r="D110" s="217" t="s">
        <v>41</v>
      </c>
      <c r="E110" s="222">
        <v>5.4</v>
      </c>
      <c r="F110" s="210"/>
      <c r="G110" s="203">
        <f t="shared" si="6"/>
        <v>0</v>
      </c>
      <c r="H110" s="212"/>
      <c r="K110" s="3"/>
    </row>
    <row r="111" spans="1:11" s="213" customFormat="1" x14ac:dyDescent="0.25">
      <c r="A111" s="224" t="s">
        <v>996</v>
      </c>
      <c r="B111" s="217" t="s">
        <v>2075</v>
      </c>
      <c r="C111" s="216" t="s">
        <v>2078</v>
      </c>
      <c r="D111" s="217" t="s">
        <v>2079</v>
      </c>
      <c r="E111" s="222">
        <v>135</v>
      </c>
      <c r="F111" s="210"/>
      <c r="G111" s="203">
        <f t="shared" si="6"/>
        <v>0</v>
      </c>
      <c r="H111" s="212"/>
      <c r="K111" s="3"/>
    </row>
    <row r="112" spans="1:11" s="213" customFormat="1" x14ac:dyDescent="0.25">
      <c r="A112" s="224" t="s">
        <v>2156</v>
      </c>
      <c r="B112" s="217" t="s">
        <v>2075</v>
      </c>
      <c r="C112" s="216" t="s">
        <v>2080</v>
      </c>
      <c r="D112" s="217" t="s">
        <v>41</v>
      </c>
      <c r="E112" s="222">
        <v>32.4</v>
      </c>
      <c r="F112" s="210"/>
      <c r="G112" s="203">
        <f t="shared" si="6"/>
        <v>0</v>
      </c>
      <c r="H112" s="212"/>
      <c r="K112" s="3"/>
    </row>
    <row r="113" spans="1:11" s="213" customFormat="1" ht="31.5" x14ac:dyDescent="0.25">
      <c r="A113" s="224" t="s">
        <v>2157</v>
      </c>
      <c r="B113" s="217" t="s">
        <v>2075</v>
      </c>
      <c r="C113" s="216" t="s">
        <v>2834</v>
      </c>
      <c r="D113" s="217" t="s">
        <v>41</v>
      </c>
      <c r="E113" s="222">
        <v>5.4</v>
      </c>
      <c r="F113" s="210"/>
      <c r="G113" s="203">
        <f t="shared" si="6"/>
        <v>0</v>
      </c>
      <c r="H113" s="212"/>
      <c r="K113" s="272"/>
    </row>
    <row r="114" spans="1:11" s="213" customFormat="1" x14ac:dyDescent="0.25">
      <c r="A114" s="224" t="s">
        <v>2158</v>
      </c>
      <c r="B114" s="217" t="s">
        <v>2075</v>
      </c>
      <c r="C114" s="216" t="s">
        <v>2081</v>
      </c>
      <c r="D114" s="217" t="s">
        <v>232</v>
      </c>
      <c r="E114" s="222">
        <v>135</v>
      </c>
      <c r="F114" s="210"/>
      <c r="G114" s="203">
        <f t="shared" si="6"/>
        <v>0</v>
      </c>
      <c r="H114" s="212"/>
      <c r="K114" s="3"/>
    </row>
    <row r="115" spans="1:11" s="57" customFormat="1" x14ac:dyDescent="0.25">
      <c r="A115" s="196"/>
      <c r="B115" s="232"/>
      <c r="C115" s="198" t="s">
        <v>2129</v>
      </c>
      <c r="D115" s="199" t="s">
        <v>397</v>
      </c>
      <c r="E115" s="200" t="s">
        <v>397</v>
      </c>
      <c r="F115" s="200" t="s">
        <v>397</v>
      </c>
      <c r="G115" s="200">
        <f>SUM(G108:G114)</f>
        <v>0</v>
      </c>
      <c r="K115" s="3"/>
    </row>
    <row r="116" spans="1:11" s="213" customFormat="1" ht="15.75" customHeight="1" x14ac:dyDescent="0.25">
      <c r="A116" s="215" t="s">
        <v>73</v>
      </c>
      <c r="B116" s="214"/>
      <c r="C116" s="214" t="s">
        <v>2082</v>
      </c>
      <c r="D116" s="221" t="s">
        <v>397</v>
      </c>
      <c r="E116" s="221" t="s">
        <v>397</v>
      </c>
      <c r="F116" s="210" t="s">
        <v>397</v>
      </c>
      <c r="G116" s="211" t="s">
        <v>397</v>
      </c>
      <c r="H116" s="212"/>
      <c r="K116" s="3"/>
    </row>
    <row r="117" spans="1:11" s="213" customFormat="1" x14ac:dyDescent="0.25">
      <c r="A117" s="224" t="s">
        <v>77</v>
      </c>
      <c r="B117" s="217" t="s">
        <v>2083</v>
      </c>
      <c r="C117" s="216" t="s">
        <v>2091</v>
      </c>
      <c r="D117" s="217" t="s">
        <v>2079</v>
      </c>
      <c r="E117" s="222">
        <v>25</v>
      </c>
      <c r="F117" s="210"/>
      <c r="G117" s="203">
        <f t="shared" ref="G117:G135" si="7">ROUND(E117*F117,2)</f>
        <v>0</v>
      </c>
      <c r="H117" s="212"/>
      <c r="K117" s="3"/>
    </row>
    <row r="118" spans="1:11" s="213" customFormat="1" x14ac:dyDescent="0.25">
      <c r="A118" s="224" t="s">
        <v>80</v>
      </c>
      <c r="B118" s="217" t="s">
        <v>2083</v>
      </c>
      <c r="C118" s="216" t="s">
        <v>2099</v>
      </c>
      <c r="D118" s="217" t="s">
        <v>2079</v>
      </c>
      <c r="E118" s="222">
        <v>149</v>
      </c>
      <c r="F118" s="210"/>
      <c r="G118" s="203">
        <f t="shared" si="7"/>
        <v>0</v>
      </c>
      <c r="H118" s="212"/>
      <c r="K118" s="3"/>
    </row>
    <row r="119" spans="1:11" s="213" customFormat="1" x14ac:dyDescent="0.25">
      <c r="A119" s="224" t="s">
        <v>2159</v>
      </c>
      <c r="B119" s="217" t="s">
        <v>2083</v>
      </c>
      <c r="C119" s="216" t="s">
        <v>2092</v>
      </c>
      <c r="D119" s="217" t="s">
        <v>2079</v>
      </c>
      <c r="E119" s="222">
        <v>173</v>
      </c>
      <c r="F119" s="210"/>
      <c r="G119" s="203">
        <f t="shared" si="7"/>
        <v>0</v>
      </c>
      <c r="H119" s="212"/>
      <c r="K119" s="3"/>
    </row>
    <row r="120" spans="1:11" s="213" customFormat="1" x14ac:dyDescent="0.25">
      <c r="A120" s="224" t="s">
        <v>2160</v>
      </c>
      <c r="B120" s="217" t="s">
        <v>2083</v>
      </c>
      <c r="C120" s="216" t="s">
        <v>2085</v>
      </c>
      <c r="D120" s="217" t="s">
        <v>2079</v>
      </c>
      <c r="E120" s="222">
        <v>42</v>
      </c>
      <c r="F120" s="210"/>
      <c r="G120" s="203">
        <f t="shared" si="7"/>
        <v>0</v>
      </c>
      <c r="H120" s="212"/>
      <c r="K120" s="3"/>
    </row>
    <row r="121" spans="1:11" s="213" customFormat="1" x14ac:dyDescent="0.25">
      <c r="A121" s="224" t="s">
        <v>2161</v>
      </c>
      <c r="B121" s="217" t="s">
        <v>2083</v>
      </c>
      <c r="C121" s="216" t="s">
        <v>2835</v>
      </c>
      <c r="D121" s="217" t="s">
        <v>434</v>
      </c>
      <c r="E121" s="222">
        <v>1</v>
      </c>
      <c r="F121" s="210"/>
      <c r="G121" s="203">
        <f t="shared" si="7"/>
        <v>0</v>
      </c>
      <c r="H121" s="212"/>
      <c r="K121" s="173"/>
    </row>
    <row r="122" spans="1:11" s="213" customFormat="1" x14ac:dyDescent="0.25">
      <c r="A122" s="224" t="s">
        <v>2945</v>
      </c>
      <c r="B122" s="217" t="s">
        <v>2083</v>
      </c>
      <c r="C122" s="216" t="s">
        <v>2100</v>
      </c>
      <c r="D122" s="217" t="s">
        <v>434</v>
      </c>
      <c r="E122" s="222">
        <v>1</v>
      </c>
      <c r="F122" s="210"/>
      <c r="G122" s="203">
        <f t="shared" si="7"/>
        <v>0</v>
      </c>
      <c r="H122" s="212"/>
      <c r="K122" s="3"/>
    </row>
    <row r="123" spans="1:11" s="213" customFormat="1" x14ac:dyDescent="0.25">
      <c r="A123" s="224" t="s">
        <v>2162</v>
      </c>
      <c r="B123" s="217" t="s">
        <v>2083</v>
      </c>
      <c r="C123" s="216" t="s">
        <v>2815</v>
      </c>
      <c r="D123" s="217" t="s">
        <v>434</v>
      </c>
      <c r="E123" s="222">
        <v>1</v>
      </c>
      <c r="F123" s="210"/>
      <c r="G123" s="203">
        <f t="shared" si="7"/>
        <v>0</v>
      </c>
      <c r="H123" s="212"/>
      <c r="K123" s="173"/>
    </row>
    <row r="124" spans="1:11" s="213" customFormat="1" x14ac:dyDescent="0.25">
      <c r="A124" s="224" t="s">
        <v>2163</v>
      </c>
      <c r="B124" s="217" t="s">
        <v>2083</v>
      </c>
      <c r="C124" s="216" t="s">
        <v>2816</v>
      </c>
      <c r="D124" s="217" t="s">
        <v>434</v>
      </c>
      <c r="E124" s="222">
        <v>1</v>
      </c>
      <c r="F124" s="210"/>
      <c r="G124" s="203">
        <f t="shared" si="7"/>
        <v>0</v>
      </c>
      <c r="H124" s="212"/>
      <c r="K124" s="173"/>
    </row>
    <row r="125" spans="1:11" s="213" customFormat="1" x14ac:dyDescent="0.25">
      <c r="A125" s="224" t="s">
        <v>2164</v>
      </c>
      <c r="B125" s="217" t="s">
        <v>2083</v>
      </c>
      <c r="C125" s="216" t="s">
        <v>2828</v>
      </c>
      <c r="D125" s="217" t="s">
        <v>434</v>
      </c>
      <c r="E125" s="222">
        <v>1</v>
      </c>
      <c r="F125" s="210"/>
      <c r="G125" s="203">
        <f t="shared" si="7"/>
        <v>0</v>
      </c>
      <c r="H125" s="212"/>
      <c r="K125" s="173"/>
    </row>
    <row r="126" spans="1:11" s="213" customFormat="1" x14ac:dyDescent="0.25">
      <c r="A126" s="224" t="s">
        <v>2165</v>
      </c>
      <c r="B126" s="217" t="s">
        <v>2083</v>
      </c>
      <c r="C126" s="216" t="s">
        <v>2817</v>
      </c>
      <c r="D126" s="217" t="s">
        <v>434</v>
      </c>
      <c r="E126" s="222">
        <v>1</v>
      </c>
      <c r="F126" s="210"/>
      <c r="G126" s="203">
        <f t="shared" si="7"/>
        <v>0</v>
      </c>
      <c r="H126" s="212"/>
      <c r="K126" s="173"/>
    </row>
    <row r="127" spans="1:11" s="213" customFormat="1" x14ac:dyDescent="0.25">
      <c r="A127" s="224" t="s">
        <v>2166</v>
      </c>
      <c r="B127" s="217" t="s">
        <v>2083</v>
      </c>
      <c r="C127" s="216" t="s">
        <v>2818</v>
      </c>
      <c r="D127" s="217" t="s">
        <v>434</v>
      </c>
      <c r="E127" s="222">
        <v>6</v>
      </c>
      <c r="F127" s="210"/>
      <c r="G127" s="203">
        <f t="shared" si="7"/>
        <v>0</v>
      </c>
      <c r="H127" s="212"/>
      <c r="K127" s="173"/>
    </row>
    <row r="128" spans="1:11" s="213" customFormat="1" x14ac:dyDescent="0.25">
      <c r="A128" s="224" t="s">
        <v>2167</v>
      </c>
      <c r="B128" s="217" t="s">
        <v>2083</v>
      </c>
      <c r="C128" s="216" t="s">
        <v>2819</v>
      </c>
      <c r="D128" s="217" t="s">
        <v>434</v>
      </c>
      <c r="E128" s="222">
        <v>1</v>
      </c>
      <c r="F128" s="210"/>
      <c r="G128" s="203">
        <f t="shared" si="7"/>
        <v>0</v>
      </c>
      <c r="H128" s="212"/>
      <c r="K128" s="173"/>
    </row>
    <row r="129" spans="1:11" s="213" customFormat="1" x14ac:dyDescent="0.25">
      <c r="A129" s="224" t="s">
        <v>2168</v>
      </c>
      <c r="B129" s="217" t="s">
        <v>2083</v>
      </c>
      <c r="C129" s="216" t="s">
        <v>2820</v>
      </c>
      <c r="D129" s="217" t="s">
        <v>2079</v>
      </c>
      <c r="E129" s="222">
        <v>3481</v>
      </c>
      <c r="F129" s="210"/>
      <c r="G129" s="203">
        <f t="shared" si="7"/>
        <v>0</v>
      </c>
      <c r="H129" s="212"/>
      <c r="K129" s="173"/>
    </row>
    <row r="130" spans="1:11" s="213" customFormat="1" x14ac:dyDescent="0.25">
      <c r="A130" s="224" t="s">
        <v>2169</v>
      </c>
      <c r="B130" s="217" t="s">
        <v>2083</v>
      </c>
      <c r="C130" s="216" t="s">
        <v>2821</v>
      </c>
      <c r="D130" s="217" t="s">
        <v>434</v>
      </c>
      <c r="E130" s="222">
        <v>34</v>
      </c>
      <c r="F130" s="210"/>
      <c r="G130" s="203">
        <f t="shared" si="7"/>
        <v>0</v>
      </c>
      <c r="H130" s="212"/>
      <c r="K130" s="173"/>
    </row>
    <row r="131" spans="1:11" s="213" customFormat="1" x14ac:dyDescent="0.25">
      <c r="A131" s="224" t="s">
        <v>2170</v>
      </c>
      <c r="B131" s="217" t="s">
        <v>2083</v>
      </c>
      <c r="C131" s="216" t="s">
        <v>2087</v>
      </c>
      <c r="D131" s="217" t="s">
        <v>434</v>
      </c>
      <c r="E131" s="222">
        <v>1</v>
      </c>
      <c r="F131" s="210"/>
      <c r="G131" s="203">
        <f t="shared" si="7"/>
        <v>0</v>
      </c>
      <c r="H131" s="212"/>
      <c r="K131" s="3"/>
    </row>
    <row r="132" spans="1:11" s="213" customFormat="1" x14ac:dyDescent="0.25">
      <c r="A132" s="224" t="s">
        <v>2171</v>
      </c>
      <c r="B132" s="217" t="s">
        <v>2083</v>
      </c>
      <c r="C132" s="216" t="s">
        <v>2822</v>
      </c>
      <c r="D132" s="217" t="s">
        <v>434</v>
      </c>
      <c r="E132" s="222">
        <v>1</v>
      </c>
      <c r="F132" s="210"/>
      <c r="G132" s="203">
        <f t="shared" si="7"/>
        <v>0</v>
      </c>
      <c r="H132" s="212"/>
      <c r="K132" s="173"/>
    </row>
    <row r="133" spans="1:11" s="213" customFormat="1" x14ac:dyDescent="0.25">
      <c r="A133" s="224" t="s">
        <v>2172</v>
      </c>
      <c r="B133" s="217" t="s">
        <v>2083</v>
      </c>
      <c r="C133" s="216" t="s">
        <v>2823</v>
      </c>
      <c r="D133" s="217" t="s">
        <v>434</v>
      </c>
      <c r="E133" s="222">
        <v>1</v>
      </c>
      <c r="F133" s="210"/>
      <c r="G133" s="203">
        <f t="shared" si="7"/>
        <v>0</v>
      </c>
      <c r="H133" s="212"/>
      <c r="K133" s="173"/>
    </row>
    <row r="134" spans="1:11" s="213" customFormat="1" x14ac:dyDescent="0.25">
      <c r="A134" s="224" t="s">
        <v>2173</v>
      </c>
      <c r="B134" s="217" t="s">
        <v>2083</v>
      </c>
      <c r="C134" s="216" t="s">
        <v>2088</v>
      </c>
      <c r="D134" s="217" t="s">
        <v>2079</v>
      </c>
      <c r="E134" s="222">
        <v>12</v>
      </c>
      <c r="F134" s="210"/>
      <c r="G134" s="203">
        <f t="shared" si="7"/>
        <v>0</v>
      </c>
      <c r="H134" s="212"/>
      <c r="K134" s="3"/>
    </row>
    <row r="135" spans="1:11" s="213" customFormat="1" x14ac:dyDescent="0.25">
      <c r="A135" s="224" t="s">
        <v>2174</v>
      </c>
      <c r="B135" s="217" t="s">
        <v>2083</v>
      </c>
      <c r="C135" s="216" t="s">
        <v>2089</v>
      </c>
      <c r="D135" s="217" t="s">
        <v>2079</v>
      </c>
      <c r="E135" s="222">
        <v>12</v>
      </c>
      <c r="F135" s="210"/>
      <c r="G135" s="203">
        <f t="shared" si="7"/>
        <v>0</v>
      </c>
      <c r="H135" s="212"/>
      <c r="K135" s="3"/>
    </row>
    <row r="136" spans="1:11" s="57" customFormat="1" x14ac:dyDescent="0.25">
      <c r="A136" s="196"/>
      <c r="B136" s="232"/>
      <c r="C136" s="198" t="s">
        <v>2124</v>
      </c>
      <c r="D136" s="199" t="s">
        <v>397</v>
      </c>
      <c r="E136" s="200" t="s">
        <v>397</v>
      </c>
      <c r="F136" s="200" t="s">
        <v>397</v>
      </c>
      <c r="G136" s="200">
        <f>SUM(G117:G135)</f>
        <v>0</v>
      </c>
      <c r="K136" s="3"/>
    </row>
    <row r="137" spans="1:11" s="57" customFormat="1" x14ac:dyDescent="0.25">
      <c r="A137" s="225"/>
      <c r="B137" s="233"/>
      <c r="C137" s="226" t="s">
        <v>2176</v>
      </c>
      <c r="D137" s="227" t="s">
        <v>397</v>
      </c>
      <c r="E137" s="228" t="s">
        <v>397</v>
      </c>
      <c r="F137" s="228" t="s">
        <v>397</v>
      </c>
      <c r="G137" s="229">
        <f>G136+G115</f>
        <v>0</v>
      </c>
      <c r="K137" s="3"/>
    </row>
    <row r="138" spans="1:11" s="57" customFormat="1" x14ac:dyDescent="0.25">
      <c r="A138" s="215">
        <v>5</v>
      </c>
      <c r="B138" s="230"/>
      <c r="C138" s="214" t="s">
        <v>2101</v>
      </c>
      <c r="D138" s="223" t="s">
        <v>397</v>
      </c>
      <c r="E138" s="223" t="s">
        <v>397</v>
      </c>
      <c r="F138" s="187" t="s">
        <v>397</v>
      </c>
      <c r="G138" s="203" t="s">
        <v>397</v>
      </c>
      <c r="H138" s="206"/>
      <c r="K138" s="3"/>
    </row>
    <row r="139" spans="1:11" s="213" customFormat="1" x14ac:dyDescent="0.25">
      <c r="A139" s="224" t="s">
        <v>131</v>
      </c>
      <c r="B139" s="217" t="s">
        <v>2083</v>
      </c>
      <c r="C139" s="216" t="s">
        <v>2829</v>
      </c>
      <c r="D139" s="217" t="s">
        <v>2079</v>
      </c>
      <c r="E139" s="222">
        <v>820</v>
      </c>
      <c r="F139" s="210"/>
      <c r="G139" s="203">
        <f t="shared" ref="G139:G144" si="8">ROUND(E139*F139,2)</f>
        <v>0</v>
      </c>
      <c r="H139" s="212"/>
      <c r="K139" s="173"/>
    </row>
    <row r="140" spans="1:11" s="213" customFormat="1" ht="31.5" x14ac:dyDescent="0.25">
      <c r="A140" s="224" t="s">
        <v>167</v>
      </c>
      <c r="B140" s="217" t="s">
        <v>2083</v>
      </c>
      <c r="C140" s="216" t="s">
        <v>2830</v>
      </c>
      <c r="D140" s="217" t="s">
        <v>2079</v>
      </c>
      <c r="E140" s="222">
        <v>820</v>
      </c>
      <c r="F140" s="210"/>
      <c r="G140" s="203">
        <f t="shared" si="8"/>
        <v>0</v>
      </c>
      <c r="H140" s="212"/>
      <c r="K140" s="173"/>
    </row>
    <row r="141" spans="1:11" s="213" customFormat="1" x14ac:dyDescent="0.25">
      <c r="A141" s="224" t="s">
        <v>172</v>
      </c>
      <c r="B141" s="217" t="s">
        <v>2083</v>
      </c>
      <c r="C141" s="216" t="s">
        <v>2831</v>
      </c>
      <c r="D141" s="217" t="s">
        <v>434</v>
      </c>
      <c r="E141" s="222">
        <v>15</v>
      </c>
      <c r="F141" s="210"/>
      <c r="G141" s="203">
        <f t="shared" si="8"/>
        <v>0</v>
      </c>
      <c r="H141" s="212"/>
      <c r="K141" s="173"/>
    </row>
    <row r="142" spans="1:11" s="213" customFormat="1" x14ac:dyDescent="0.25">
      <c r="A142" s="224" t="s">
        <v>180</v>
      </c>
      <c r="B142" s="217" t="s">
        <v>2083</v>
      </c>
      <c r="C142" s="216" t="s">
        <v>2832</v>
      </c>
      <c r="D142" s="217" t="s">
        <v>434</v>
      </c>
      <c r="E142" s="222">
        <v>6</v>
      </c>
      <c r="F142" s="210"/>
      <c r="G142" s="203">
        <f t="shared" si="8"/>
        <v>0</v>
      </c>
      <c r="H142" s="212"/>
      <c r="K142" s="173"/>
    </row>
    <row r="143" spans="1:11" s="213" customFormat="1" x14ac:dyDescent="0.25">
      <c r="A143" s="224" t="s">
        <v>187</v>
      </c>
      <c r="B143" s="217" t="s">
        <v>2083</v>
      </c>
      <c r="C143" s="216" t="s">
        <v>2833</v>
      </c>
      <c r="D143" s="217" t="s">
        <v>434</v>
      </c>
      <c r="E143" s="222">
        <v>1</v>
      </c>
      <c r="F143" s="210"/>
      <c r="G143" s="203">
        <f t="shared" si="8"/>
        <v>0</v>
      </c>
      <c r="H143" s="212"/>
      <c r="K143" s="173"/>
    </row>
    <row r="144" spans="1:11" s="213" customFormat="1" x14ac:dyDescent="0.25">
      <c r="A144" s="224" t="s">
        <v>216</v>
      </c>
      <c r="B144" s="217" t="s">
        <v>2083</v>
      </c>
      <c r="C144" s="216" t="s">
        <v>2102</v>
      </c>
      <c r="D144" s="217" t="s">
        <v>434</v>
      </c>
      <c r="E144" s="222">
        <v>1</v>
      </c>
      <c r="F144" s="210"/>
      <c r="G144" s="203">
        <f t="shared" si="8"/>
        <v>0</v>
      </c>
      <c r="H144" s="212"/>
      <c r="K144" s="3"/>
    </row>
    <row r="145" spans="1:11" s="57" customFormat="1" x14ac:dyDescent="0.25">
      <c r="A145" s="225"/>
      <c r="B145" s="233"/>
      <c r="C145" s="226" t="s">
        <v>2177</v>
      </c>
      <c r="D145" s="227" t="s">
        <v>397</v>
      </c>
      <c r="E145" s="228" t="s">
        <v>397</v>
      </c>
      <c r="F145" s="228" t="s">
        <v>397</v>
      </c>
      <c r="G145" s="229">
        <f>SUM(G139:G144)</f>
        <v>0</v>
      </c>
      <c r="K145" s="3"/>
    </row>
    <row r="146" spans="1:11" s="57" customFormat="1" x14ac:dyDescent="0.25">
      <c r="A146" s="419" t="s">
        <v>396</v>
      </c>
      <c r="B146" s="420"/>
      <c r="C146" s="420"/>
      <c r="D146" s="420"/>
      <c r="E146" s="420"/>
      <c r="F146" s="421"/>
      <c r="G146" s="208">
        <f>G145+G137+G105+G71+G38</f>
        <v>0</v>
      </c>
      <c r="H146" s="206"/>
      <c r="K146" s="3"/>
    </row>
  </sheetData>
  <mergeCells count="7">
    <mergeCell ref="A146:F146"/>
    <mergeCell ref="G2:G4"/>
    <mergeCell ref="B3:B4"/>
    <mergeCell ref="A2:A4"/>
    <mergeCell ref="D2:D4"/>
    <mergeCell ref="E2:E4"/>
    <mergeCell ref="F2:F4"/>
  </mergeCells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8B8DF-3160-4712-821A-8FF1ADE68294}">
  <dimension ref="A2:L222"/>
  <sheetViews>
    <sheetView topLeftCell="A12" zoomScaleNormal="100" workbookViewId="0">
      <selection activeCell="G222" sqref="G22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68.42578125" style="173" customWidth="1"/>
    <col min="4" max="4" width="9.28515625" style="39" bestFit="1" customWidth="1"/>
    <col min="5" max="5" width="10.5703125" style="39" customWidth="1"/>
    <col min="6" max="6" width="11.42578125" style="39" bestFit="1" customWidth="1"/>
    <col min="7" max="8" width="16.28515625" style="3" customWidth="1"/>
    <col min="9" max="9" width="17.140625" style="3" customWidth="1"/>
    <col min="10" max="10" width="9.140625" style="3" customWidth="1"/>
    <col min="11" max="11" width="62.42578125" style="173" customWidth="1"/>
    <col min="12" max="12" width="53.42578125" style="173" customWidth="1"/>
    <col min="13" max="16384" width="9.140625" style="3"/>
  </cols>
  <sheetData>
    <row r="2" spans="1:12" ht="26.25" customHeight="1" x14ac:dyDescent="0.25">
      <c r="A2" s="396" t="s">
        <v>0</v>
      </c>
      <c r="B2" s="1"/>
      <c r="C2" s="2" t="s">
        <v>2598</v>
      </c>
      <c r="D2" s="397" t="s">
        <v>2</v>
      </c>
      <c r="E2" s="397" t="s">
        <v>3</v>
      </c>
      <c r="F2" s="396" t="s">
        <v>4</v>
      </c>
      <c r="G2" s="396" t="s">
        <v>5</v>
      </c>
    </row>
    <row r="3" spans="1:12" ht="22.5" customHeight="1" x14ac:dyDescent="0.25">
      <c r="A3" s="396"/>
      <c r="B3" s="396" t="s">
        <v>6</v>
      </c>
      <c r="C3" s="4" t="s">
        <v>7</v>
      </c>
      <c r="D3" s="397"/>
      <c r="E3" s="397"/>
      <c r="F3" s="396"/>
      <c r="G3" s="396"/>
    </row>
    <row r="4" spans="1:12" x14ac:dyDescent="0.25">
      <c r="A4" s="396"/>
      <c r="B4" s="396"/>
      <c r="C4" s="4" t="s">
        <v>8</v>
      </c>
      <c r="D4" s="397"/>
      <c r="E4" s="397"/>
      <c r="F4" s="396"/>
      <c r="G4" s="396"/>
      <c r="L4" s="267"/>
    </row>
    <row r="5" spans="1:12" x14ac:dyDescent="0.25">
      <c r="A5" s="5">
        <v>1</v>
      </c>
      <c r="B5" s="5">
        <v>2</v>
      </c>
      <c r="C5" s="81">
        <v>3</v>
      </c>
      <c r="D5" s="5">
        <v>4</v>
      </c>
      <c r="E5" s="5">
        <v>5</v>
      </c>
      <c r="F5" s="5">
        <v>6</v>
      </c>
      <c r="G5" s="5">
        <v>7</v>
      </c>
    </row>
    <row r="6" spans="1:12" x14ac:dyDescent="0.25">
      <c r="A6" s="6">
        <v>1</v>
      </c>
      <c r="B6" s="6" t="s">
        <v>18</v>
      </c>
      <c r="C6" s="7" t="s">
        <v>19</v>
      </c>
      <c r="D6" s="8" t="s">
        <v>397</v>
      </c>
      <c r="E6" s="8" t="s">
        <v>397</v>
      </c>
      <c r="F6" s="8" t="s">
        <v>397</v>
      </c>
      <c r="G6" s="8" t="s">
        <v>397</v>
      </c>
    </row>
    <row r="7" spans="1:12" ht="31.5" x14ac:dyDescent="0.25">
      <c r="A7" s="314" t="s">
        <v>12</v>
      </c>
      <c r="B7" s="21" t="s">
        <v>26</v>
      </c>
      <c r="C7" s="17" t="s">
        <v>398</v>
      </c>
      <c r="D7" s="22" t="s">
        <v>397</v>
      </c>
      <c r="E7" s="22" t="s">
        <v>397</v>
      </c>
      <c r="F7" s="22" t="s">
        <v>397</v>
      </c>
      <c r="G7" s="22" t="s">
        <v>397</v>
      </c>
    </row>
    <row r="8" spans="1:12" ht="31.5" x14ac:dyDescent="0.25">
      <c r="A8" s="315" t="s">
        <v>663</v>
      </c>
      <c r="B8" s="13" t="s">
        <v>26</v>
      </c>
      <c r="C8" s="12" t="s">
        <v>28</v>
      </c>
      <c r="D8" s="13" t="s">
        <v>29</v>
      </c>
      <c r="E8" s="9">
        <v>1</v>
      </c>
      <c r="F8" s="40"/>
      <c r="G8" s="40">
        <f>ROUND(E8*F8,2)</f>
        <v>0</v>
      </c>
    </row>
    <row r="9" spans="1:12" ht="31.5" x14ac:dyDescent="0.25">
      <c r="A9" s="314" t="s">
        <v>15</v>
      </c>
      <c r="B9" s="21" t="s">
        <v>31</v>
      </c>
      <c r="C9" s="17" t="s">
        <v>399</v>
      </c>
      <c r="D9" s="22" t="s">
        <v>397</v>
      </c>
      <c r="E9" s="22" t="s">
        <v>397</v>
      </c>
      <c r="F9" s="22" t="s">
        <v>397</v>
      </c>
      <c r="G9" s="22" t="s">
        <v>397</v>
      </c>
    </row>
    <row r="10" spans="1:12" ht="47.25" x14ac:dyDescent="0.25">
      <c r="A10" s="315" t="s">
        <v>665</v>
      </c>
      <c r="B10" s="13" t="s">
        <v>3040</v>
      </c>
      <c r="C10" s="12" t="s">
        <v>2600</v>
      </c>
      <c r="D10" s="9" t="s">
        <v>32</v>
      </c>
      <c r="E10" s="9">
        <v>3500</v>
      </c>
      <c r="F10" s="40"/>
      <c r="G10" s="40">
        <f>ROUND(E10*F10,2)</f>
        <v>0</v>
      </c>
    </row>
    <row r="11" spans="1:12" x14ac:dyDescent="0.25">
      <c r="A11" s="24"/>
      <c r="B11" s="19"/>
      <c r="C11" s="20" t="s">
        <v>34</v>
      </c>
      <c r="D11" s="19"/>
      <c r="E11" s="19"/>
      <c r="F11" s="19"/>
      <c r="G11" s="43">
        <f>SUM(G10:G10)+G8</f>
        <v>0</v>
      </c>
    </row>
    <row r="12" spans="1:12" ht="78.75" x14ac:dyDescent="0.25">
      <c r="A12" s="409" t="s">
        <v>16</v>
      </c>
      <c r="B12" s="404" t="s">
        <v>36</v>
      </c>
      <c r="C12" s="17" t="s">
        <v>37</v>
      </c>
      <c r="D12" s="405" t="s">
        <v>397</v>
      </c>
      <c r="E12" s="22" t="s">
        <v>397</v>
      </c>
      <c r="F12" s="405" t="s">
        <v>397</v>
      </c>
      <c r="G12" s="405" t="s">
        <v>397</v>
      </c>
    </row>
    <row r="13" spans="1:12" x14ac:dyDescent="0.25">
      <c r="A13" s="407"/>
      <c r="B13" s="404"/>
      <c r="C13" s="17" t="s">
        <v>38</v>
      </c>
      <c r="D13" s="405"/>
      <c r="E13" s="22" t="s">
        <v>397</v>
      </c>
      <c r="F13" s="405"/>
      <c r="G13" s="405"/>
    </row>
    <row r="14" spans="1:12" ht="47.25" x14ac:dyDescent="0.25">
      <c r="A14" s="316" t="s">
        <v>666</v>
      </c>
      <c r="B14" s="9" t="s">
        <v>36</v>
      </c>
      <c r="C14" s="11" t="s">
        <v>2601</v>
      </c>
      <c r="D14" s="9" t="s">
        <v>32</v>
      </c>
      <c r="E14" s="9">
        <v>16836.43</v>
      </c>
      <c r="F14" s="41"/>
      <c r="G14" s="40">
        <f>ROUND(E14*F14,2)</f>
        <v>0</v>
      </c>
    </row>
    <row r="15" spans="1:12" ht="47.25" x14ac:dyDescent="0.25">
      <c r="A15" s="316" t="s">
        <v>667</v>
      </c>
      <c r="B15" s="9" t="s">
        <v>36</v>
      </c>
      <c r="C15" s="12" t="s">
        <v>2602</v>
      </c>
      <c r="D15" s="9" t="s">
        <v>32</v>
      </c>
      <c r="E15" s="9">
        <v>18323</v>
      </c>
      <c r="F15" s="41"/>
      <c r="G15" s="40">
        <f>ROUND(E15*F15,2)</f>
        <v>0</v>
      </c>
    </row>
    <row r="16" spans="1:12" ht="31.5" x14ac:dyDescent="0.25">
      <c r="A16" s="316" t="s">
        <v>955</v>
      </c>
      <c r="B16" s="9" t="s">
        <v>36</v>
      </c>
      <c r="C16" s="12" t="s">
        <v>2603</v>
      </c>
      <c r="D16" s="9" t="s">
        <v>32</v>
      </c>
      <c r="E16" s="9">
        <v>875.4</v>
      </c>
      <c r="F16" s="42"/>
      <c r="G16" s="40">
        <f t="shared" ref="G16:G22" si="0">ROUND(E16*F16,2)</f>
        <v>0</v>
      </c>
    </row>
    <row r="17" spans="1:7" ht="31.5" x14ac:dyDescent="0.25">
      <c r="A17" s="316" t="s">
        <v>957</v>
      </c>
      <c r="B17" s="9" t="s">
        <v>36</v>
      </c>
      <c r="C17" s="12" t="s">
        <v>2604</v>
      </c>
      <c r="D17" s="9" t="s">
        <v>32</v>
      </c>
      <c r="E17" s="9">
        <v>5453</v>
      </c>
      <c r="F17" s="40"/>
      <c r="G17" s="40">
        <f t="shared" si="0"/>
        <v>0</v>
      </c>
    </row>
    <row r="18" spans="1:7" ht="31.5" x14ac:dyDescent="0.25">
      <c r="A18" s="316" t="s">
        <v>959</v>
      </c>
      <c r="B18" s="9" t="s">
        <v>36</v>
      </c>
      <c r="C18" s="11" t="s">
        <v>2605</v>
      </c>
      <c r="D18" s="9" t="s">
        <v>32</v>
      </c>
      <c r="E18" s="9">
        <v>2377</v>
      </c>
      <c r="F18" s="40"/>
      <c r="G18" s="40">
        <f t="shared" si="0"/>
        <v>0</v>
      </c>
    </row>
    <row r="19" spans="1:7" ht="47.25" x14ac:dyDescent="0.25">
      <c r="A19" s="316" t="s">
        <v>961</v>
      </c>
      <c r="B19" s="9" t="s">
        <v>36</v>
      </c>
      <c r="C19" s="11" t="s">
        <v>2606</v>
      </c>
      <c r="D19" s="9" t="s">
        <v>39</v>
      </c>
      <c r="E19" s="9">
        <v>734</v>
      </c>
      <c r="F19" s="40"/>
      <c r="G19" s="40">
        <f t="shared" si="0"/>
        <v>0</v>
      </c>
    </row>
    <row r="20" spans="1:7" ht="31.5" x14ac:dyDescent="0.25">
      <c r="A20" s="316" t="s">
        <v>963</v>
      </c>
      <c r="B20" s="9" t="s">
        <v>36</v>
      </c>
      <c r="C20" s="11" t="s">
        <v>40</v>
      </c>
      <c r="D20" s="9" t="s">
        <v>39</v>
      </c>
      <c r="E20" s="9">
        <v>1843.06</v>
      </c>
      <c r="F20" s="40"/>
      <c r="G20" s="40">
        <f t="shared" si="0"/>
        <v>0</v>
      </c>
    </row>
    <row r="21" spans="1:7" ht="31.5" x14ac:dyDescent="0.25">
      <c r="A21" s="317" t="s">
        <v>3046</v>
      </c>
      <c r="B21" s="23" t="s">
        <v>36</v>
      </c>
      <c r="C21" s="26" t="s">
        <v>2607</v>
      </c>
      <c r="D21" s="23" t="s">
        <v>39</v>
      </c>
      <c r="E21" s="10">
        <v>1514</v>
      </c>
      <c r="F21" s="40"/>
      <c r="G21" s="40">
        <f t="shared" si="0"/>
        <v>0</v>
      </c>
    </row>
    <row r="22" spans="1:7" ht="47.25" x14ac:dyDescent="0.25">
      <c r="A22" s="317" t="s">
        <v>3047</v>
      </c>
      <c r="B22" s="23" t="s">
        <v>36</v>
      </c>
      <c r="C22" s="173" t="s">
        <v>2608</v>
      </c>
      <c r="D22" s="23" t="s">
        <v>24</v>
      </c>
      <c r="E22" s="10">
        <v>55</v>
      </c>
      <c r="F22" s="40"/>
      <c r="G22" s="40">
        <f t="shared" si="0"/>
        <v>0</v>
      </c>
    </row>
    <row r="23" spans="1:7" x14ac:dyDescent="0.25">
      <c r="A23" s="24"/>
      <c r="B23" s="19"/>
      <c r="C23" s="20" t="s">
        <v>42</v>
      </c>
      <c r="D23" s="19" t="s">
        <v>397</v>
      </c>
      <c r="E23" s="19" t="s">
        <v>397</v>
      </c>
      <c r="F23" s="19" t="s">
        <v>397</v>
      </c>
      <c r="G23" s="43">
        <f>SUM(G14:G22)</f>
        <v>0</v>
      </c>
    </row>
    <row r="24" spans="1:7" x14ac:dyDescent="0.25">
      <c r="A24" s="27"/>
      <c r="B24" s="14"/>
      <c r="C24" s="15" t="s">
        <v>43</v>
      </c>
      <c r="D24" s="14" t="s">
        <v>397</v>
      </c>
      <c r="E24" s="14" t="s">
        <v>397</v>
      </c>
      <c r="F24" s="14" t="s">
        <v>397</v>
      </c>
      <c r="G24" s="44">
        <f>G23+G11</f>
        <v>0</v>
      </c>
    </row>
    <row r="25" spans="1:7" x14ac:dyDescent="0.25">
      <c r="A25" s="8">
        <v>2</v>
      </c>
      <c r="B25" s="6" t="s">
        <v>44</v>
      </c>
      <c r="C25" s="7" t="s">
        <v>45</v>
      </c>
      <c r="D25" s="28" t="s">
        <v>397</v>
      </c>
      <c r="E25" s="28" t="s">
        <v>397</v>
      </c>
      <c r="F25" s="28" t="s">
        <v>397</v>
      </c>
      <c r="G25" s="28" t="s">
        <v>397</v>
      </c>
    </row>
    <row r="26" spans="1:7" ht="31.5" x14ac:dyDescent="0.25">
      <c r="A26" s="16" t="s">
        <v>20</v>
      </c>
      <c r="B26" s="21" t="s">
        <v>47</v>
      </c>
      <c r="C26" s="17" t="s">
        <v>400</v>
      </c>
      <c r="D26" s="22" t="s">
        <v>397</v>
      </c>
      <c r="E26" s="22" t="s">
        <v>397</v>
      </c>
      <c r="F26" s="22" t="s">
        <v>397</v>
      </c>
      <c r="G26" s="22" t="s">
        <v>397</v>
      </c>
    </row>
    <row r="27" spans="1:7" ht="47.25" x14ac:dyDescent="0.25">
      <c r="A27" s="18" t="s">
        <v>22</v>
      </c>
      <c r="B27" s="13" t="s">
        <v>47</v>
      </c>
      <c r="C27" s="12" t="s">
        <v>2609</v>
      </c>
      <c r="D27" s="13" t="s">
        <v>41</v>
      </c>
      <c r="E27" s="10">
        <v>15770</v>
      </c>
      <c r="F27" s="40"/>
      <c r="G27" s="40">
        <f t="shared" ref="G27:G28" si="1">ROUND(E27*F27,2)</f>
        <v>0</v>
      </c>
    </row>
    <row r="28" spans="1:7" ht="47.25" x14ac:dyDescent="0.25">
      <c r="A28" s="18" t="s">
        <v>23</v>
      </c>
      <c r="B28" s="13" t="s">
        <v>47</v>
      </c>
      <c r="C28" s="12" t="s">
        <v>50</v>
      </c>
      <c r="D28" s="13" t="s">
        <v>41</v>
      </c>
      <c r="E28" s="10">
        <v>2783</v>
      </c>
      <c r="F28" s="40"/>
      <c r="G28" s="40">
        <f t="shared" si="1"/>
        <v>0</v>
      </c>
    </row>
    <row r="29" spans="1:7" x14ac:dyDescent="0.25">
      <c r="A29" s="30"/>
      <c r="B29" s="31"/>
      <c r="C29" s="29" t="s">
        <v>51</v>
      </c>
      <c r="D29" s="31" t="s">
        <v>397</v>
      </c>
      <c r="E29" s="31" t="s">
        <v>397</v>
      </c>
      <c r="F29" s="31" t="s">
        <v>397</v>
      </c>
      <c r="G29" s="45">
        <f>SUM(G27:G28)</f>
        <v>0</v>
      </c>
    </row>
    <row r="30" spans="1:7" ht="31.5" x14ac:dyDescent="0.25">
      <c r="A30" s="16" t="s">
        <v>25</v>
      </c>
      <c r="B30" s="21" t="s">
        <v>53</v>
      </c>
      <c r="C30" s="17" t="s">
        <v>401</v>
      </c>
      <c r="D30" s="22" t="s">
        <v>397</v>
      </c>
      <c r="E30" s="22" t="s">
        <v>397</v>
      </c>
      <c r="F30" s="22" t="s">
        <v>397</v>
      </c>
      <c r="G30" s="22" t="s">
        <v>397</v>
      </c>
    </row>
    <row r="31" spans="1:7" ht="31.5" x14ac:dyDescent="0.25">
      <c r="A31" s="18" t="s">
        <v>27</v>
      </c>
      <c r="B31" s="13" t="s">
        <v>53</v>
      </c>
      <c r="C31" s="12" t="s">
        <v>54</v>
      </c>
      <c r="D31" s="13" t="s">
        <v>41</v>
      </c>
      <c r="E31" s="10">
        <v>2050.1</v>
      </c>
      <c r="F31" s="40"/>
      <c r="G31" s="40">
        <f t="shared" ref="G31:G32" si="2">ROUND(E31*F31,2)</f>
        <v>0</v>
      </c>
    </row>
    <row r="32" spans="1:7" ht="47.25" x14ac:dyDescent="0.25">
      <c r="A32" s="18" t="s">
        <v>673</v>
      </c>
      <c r="B32" s="13" t="s">
        <v>53</v>
      </c>
      <c r="C32" s="12" t="s">
        <v>55</v>
      </c>
      <c r="D32" s="13" t="s">
        <v>41</v>
      </c>
      <c r="E32" s="10">
        <v>2783</v>
      </c>
      <c r="F32" s="40"/>
      <c r="G32" s="40">
        <f t="shared" si="2"/>
        <v>0</v>
      </c>
    </row>
    <row r="33" spans="1:12" x14ac:dyDescent="0.25">
      <c r="A33" s="30"/>
      <c r="B33" s="31"/>
      <c r="C33" s="29" t="s">
        <v>56</v>
      </c>
      <c r="D33" s="31" t="s">
        <v>397</v>
      </c>
      <c r="E33" s="31" t="s">
        <v>397</v>
      </c>
      <c r="F33" s="31" t="s">
        <v>397</v>
      </c>
      <c r="G33" s="45">
        <f>SUM(G31:G32)</f>
        <v>0</v>
      </c>
    </row>
    <row r="34" spans="1:12" x14ac:dyDescent="0.25">
      <c r="A34" s="27"/>
      <c r="B34" s="14"/>
      <c r="C34" s="15" t="s">
        <v>57</v>
      </c>
      <c r="D34" s="14" t="s">
        <v>397</v>
      </c>
      <c r="E34" s="14" t="s">
        <v>397</v>
      </c>
      <c r="F34" s="14" t="s">
        <v>397</v>
      </c>
      <c r="G34" s="44">
        <f>G33+G29</f>
        <v>0</v>
      </c>
    </row>
    <row r="35" spans="1:12" x14ac:dyDescent="0.25">
      <c r="A35" s="8">
        <v>3</v>
      </c>
      <c r="B35" s="8" t="s">
        <v>58</v>
      </c>
      <c r="C35" s="7" t="s">
        <v>59</v>
      </c>
      <c r="D35" s="8" t="s">
        <v>397</v>
      </c>
      <c r="E35" s="8" t="s">
        <v>397</v>
      </c>
      <c r="F35" s="8" t="s">
        <v>397</v>
      </c>
      <c r="G35" s="8" t="s">
        <v>397</v>
      </c>
    </row>
    <row r="36" spans="1:12" x14ac:dyDescent="0.25">
      <c r="A36" s="408" t="s">
        <v>46</v>
      </c>
      <c r="B36" s="408" t="s">
        <v>58</v>
      </c>
      <c r="C36" s="33" t="s">
        <v>60</v>
      </c>
      <c r="D36" s="408" t="s">
        <v>397</v>
      </c>
      <c r="E36" s="32" t="s">
        <v>397</v>
      </c>
      <c r="F36" s="408" t="s">
        <v>397</v>
      </c>
      <c r="G36" s="408" t="s">
        <v>397</v>
      </c>
    </row>
    <row r="37" spans="1:12" ht="31.5" x14ac:dyDescent="0.25">
      <c r="A37" s="408"/>
      <c r="B37" s="408"/>
      <c r="C37" s="33" t="s">
        <v>61</v>
      </c>
      <c r="D37" s="408"/>
      <c r="E37" s="32" t="s">
        <v>397</v>
      </c>
      <c r="F37" s="408"/>
      <c r="G37" s="408"/>
    </row>
    <row r="38" spans="1:12" ht="47.25" x14ac:dyDescent="0.25">
      <c r="A38" s="10" t="s">
        <v>48</v>
      </c>
      <c r="B38" s="10" t="s">
        <v>58</v>
      </c>
      <c r="C38" s="11" t="s">
        <v>62</v>
      </c>
      <c r="D38" s="10" t="s">
        <v>39</v>
      </c>
      <c r="E38" s="10">
        <v>23</v>
      </c>
      <c r="F38" s="40"/>
      <c r="G38" s="40">
        <f t="shared" ref="G38" si="3">ROUND(E38*F38,2)</f>
        <v>0</v>
      </c>
    </row>
    <row r="39" spans="1:12" x14ac:dyDescent="0.25">
      <c r="A39" s="30"/>
      <c r="B39" s="31"/>
      <c r="C39" s="29" t="s">
        <v>402</v>
      </c>
      <c r="D39" s="31" t="s">
        <v>397</v>
      </c>
      <c r="E39" s="31" t="s">
        <v>397</v>
      </c>
      <c r="F39" s="31" t="s">
        <v>397</v>
      </c>
      <c r="G39" s="45">
        <f>SUM(G38)</f>
        <v>0</v>
      </c>
    </row>
    <row r="40" spans="1:12" x14ac:dyDescent="0.25">
      <c r="A40" s="27"/>
      <c r="B40" s="14"/>
      <c r="C40" s="15" t="s">
        <v>403</v>
      </c>
      <c r="D40" s="14" t="s">
        <v>397</v>
      </c>
      <c r="E40" s="14" t="s">
        <v>397</v>
      </c>
      <c r="F40" s="14" t="s">
        <v>397</v>
      </c>
      <c r="G40" s="44">
        <f>G39</f>
        <v>0</v>
      </c>
    </row>
    <row r="41" spans="1:12" x14ac:dyDescent="0.25">
      <c r="A41" s="8">
        <v>4</v>
      </c>
      <c r="B41" s="8" t="s">
        <v>63</v>
      </c>
      <c r="C41" s="7" t="s">
        <v>64</v>
      </c>
      <c r="D41" s="8" t="s">
        <v>397</v>
      </c>
      <c r="E41" s="8" t="s">
        <v>397</v>
      </c>
      <c r="F41" s="8" t="s">
        <v>397</v>
      </c>
      <c r="G41" s="8" t="s">
        <v>397</v>
      </c>
    </row>
    <row r="42" spans="1:12" x14ac:dyDescent="0.25">
      <c r="A42" s="407" t="s">
        <v>65</v>
      </c>
      <c r="B42" s="407" t="s">
        <v>66</v>
      </c>
      <c r="C42" s="17" t="s">
        <v>67</v>
      </c>
      <c r="D42" s="407" t="s">
        <v>397</v>
      </c>
      <c r="E42" s="16" t="s">
        <v>397</v>
      </c>
      <c r="F42" s="407" t="s">
        <v>397</v>
      </c>
      <c r="G42" s="407" t="s">
        <v>397</v>
      </c>
    </row>
    <row r="43" spans="1:12" ht="31.5" x14ac:dyDescent="0.25">
      <c r="A43" s="407"/>
      <c r="B43" s="407"/>
      <c r="C43" s="17" t="s">
        <v>21</v>
      </c>
      <c r="D43" s="407"/>
      <c r="E43" s="16" t="s">
        <v>397</v>
      </c>
      <c r="F43" s="407"/>
      <c r="G43" s="407"/>
    </row>
    <row r="44" spans="1:12" ht="47.25" x14ac:dyDescent="0.25">
      <c r="A44" s="10" t="s">
        <v>68</v>
      </c>
      <c r="B44" s="10" t="s">
        <v>66</v>
      </c>
      <c r="C44" s="11" t="s">
        <v>69</v>
      </c>
      <c r="D44" s="23" t="s">
        <v>33</v>
      </c>
      <c r="E44" s="10">
        <v>9239</v>
      </c>
      <c r="F44" s="40"/>
      <c r="G44" s="40">
        <f t="shared" ref="G44:G45" si="4">ROUND(E44*F44,2)</f>
        <v>0</v>
      </c>
      <c r="L44" s="267"/>
    </row>
    <row r="45" spans="1:12" ht="47.25" x14ac:dyDescent="0.25">
      <c r="A45" s="10" t="s">
        <v>70</v>
      </c>
      <c r="B45" s="10" t="s">
        <v>66</v>
      </c>
      <c r="C45" s="11" t="s">
        <v>71</v>
      </c>
      <c r="D45" s="23" t="s">
        <v>33</v>
      </c>
      <c r="E45" s="10">
        <v>14309.76</v>
      </c>
      <c r="F45" s="40"/>
      <c r="G45" s="40">
        <f t="shared" si="4"/>
        <v>0</v>
      </c>
      <c r="L45" s="267"/>
    </row>
    <row r="46" spans="1:12" ht="31.5" x14ac:dyDescent="0.25">
      <c r="A46" s="30"/>
      <c r="B46" s="31"/>
      <c r="C46" s="29" t="s">
        <v>72</v>
      </c>
      <c r="D46" s="31" t="s">
        <v>397</v>
      </c>
      <c r="E46" s="31" t="s">
        <v>397</v>
      </c>
      <c r="F46" s="31" t="s">
        <v>397</v>
      </c>
      <c r="G46" s="45">
        <f>SUM(G44:G45)</f>
        <v>0</v>
      </c>
    </row>
    <row r="47" spans="1:12" x14ac:dyDescent="0.25">
      <c r="A47" s="407" t="s">
        <v>73</v>
      </c>
      <c r="B47" s="407" t="s">
        <v>74</v>
      </c>
      <c r="C47" s="17" t="s">
        <v>75</v>
      </c>
      <c r="D47" s="407" t="s">
        <v>397</v>
      </c>
      <c r="E47" s="16" t="s">
        <v>397</v>
      </c>
      <c r="F47" s="407" t="s">
        <v>397</v>
      </c>
      <c r="G47" s="407" t="s">
        <v>397</v>
      </c>
    </row>
    <row r="48" spans="1:12" ht="31.5" x14ac:dyDescent="0.25">
      <c r="A48" s="407"/>
      <c r="B48" s="407"/>
      <c r="C48" s="17" t="s">
        <v>76</v>
      </c>
      <c r="D48" s="407"/>
      <c r="E48" s="16" t="s">
        <v>397</v>
      </c>
      <c r="F48" s="407"/>
      <c r="G48" s="407"/>
    </row>
    <row r="49" spans="1:7" ht="31.5" x14ac:dyDescent="0.25">
      <c r="A49" s="10" t="s">
        <v>77</v>
      </c>
      <c r="B49" s="10" t="s">
        <v>78</v>
      </c>
      <c r="C49" s="12" t="s">
        <v>79</v>
      </c>
      <c r="D49" s="23" t="s">
        <v>33</v>
      </c>
      <c r="E49" s="10">
        <v>11230</v>
      </c>
      <c r="F49" s="40"/>
      <c r="G49" s="40">
        <f t="shared" ref="G49:G50" si="5">ROUND(E49*F49,2)</f>
        <v>0</v>
      </c>
    </row>
    <row r="50" spans="1:7" ht="31.5" x14ac:dyDescent="0.25">
      <c r="A50" s="10" t="s">
        <v>80</v>
      </c>
      <c r="B50" s="10" t="s">
        <v>81</v>
      </c>
      <c r="C50" s="12" t="s">
        <v>82</v>
      </c>
      <c r="D50" s="23" t="s">
        <v>33</v>
      </c>
      <c r="E50" s="10">
        <v>1089.08</v>
      </c>
      <c r="F50" s="40"/>
      <c r="G50" s="40">
        <f t="shared" si="5"/>
        <v>0</v>
      </c>
    </row>
    <row r="51" spans="1:7" ht="31.5" x14ac:dyDescent="0.25">
      <c r="A51" s="34"/>
      <c r="B51" s="30"/>
      <c r="C51" s="29" t="s">
        <v>83</v>
      </c>
      <c r="D51" s="35" t="s">
        <v>397</v>
      </c>
      <c r="E51" s="34" t="s">
        <v>397</v>
      </c>
      <c r="F51" s="36" t="s">
        <v>397</v>
      </c>
      <c r="G51" s="48">
        <f>SUM(G49:G50)</f>
        <v>0</v>
      </c>
    </row>
    <row r="52" spans="1:7" ht="31.5" x14ac:dyDescent="0.25">
      <c r="A52" s="407" t="s">
        <v>84</v>
      </c>
      <c r="B52" s="407" t="s">
        <v>85</v>
      </c>
      <c r="C52" s="17" t="s">
        <v>86</v>
      </c>
      <c r="D52" s="407" t="s">
        <v>397</v>
      </c>
      <c r="E52" s="16" t="s">
        <v>397</v>
      </c>
      <c r="F52" s="407" t="s">
        <v>397</v>
      </c>
      <c r="G52" s="407" t="s">
        <v>397</v>
      </c>
    </row>
    <row r="53" spans="1:7" ht="31.5" x14ac:dyDescent="0.25">
      <c r="A53" s="407"/>
      <c r="B53" s="407"/>
      <c r="C53" s="17" t="s">
        <v>76</v>
      </c>
      <c r="D53" s="407"/>
      <c r="E53" s="16" t="s">
        <v>397</v>
      </c>
      <c r="F53" s="407"/>
      <c r="G53" s="407"/>
    </row>
    <row r="54" spans="1:7" ht="18" x14ac:dyDescent="0.25">
      <c r="A54" s="10" t="s">
        <v>87</v>
      </c>
      <c r="B54" s="10" t="s">
        <v>85</v>
      </c>
      <c r="C54" s="11" t="s">
        <v>88</v>
      </c>
      <c r="D54" s="23" t="s">
        <v>33</v>
      </c>
      <c r="E54" s="10">
        <v>22168</v>
      </c>
      <c r="F54" s="40"/>
      <c r="G54" s="40">
        <f t="shared" ref="G54" si="6">ROUND(E54*F54,2)</f>
        <v>0</v>
      </c>
    </row>
    <row r="55" spans="1:7" ht="31.5" x14ac:dyDescent="0.25">
      <c r="A55" s="34"/>
      <c r="B55" s="34"/>
      <c r="C55" s="29" t="s">
        <v>89</v>
      </c>
      <c r="D55" s="35" t="s">
        <v>397</v>
      </c>
      <c r="E55" s="36" t="s">
        <v>397</v>
      </c>
      <c r="F55" s="31" t="s">
        <v>397</v>
      </c>
      <c r="G55" s="48">
        <f>G54</f>
        <v>0</v>
      </c>
    </row>
    <row r="56" spans="1:7" x14ac:dyDescent="0.25">
      <c r="A56" s="407" t="s">
        <v>90</v>
      </c>
      <c r="B56" s="407" t="s">
        <v>91</v>
      </c>
      <c r="C56" s="17" t="s">
        <v>92</v>
      </c>
      <c r="D56" s="407" t="s">
        <v>397</v>
      </c>
      <c r="E56" s="16"/>
      <c r="F56" s="407" t="s">
        <v>397</v>
      </c>
      <c r="G56" s="407" t="s">
        <v>397</v>
      </c>
    </row>
    <row r="57" spans="1:7" ht="31.5" x14ac:dyDescent="0.25">
      <c r="A57" s="407"/>
      <c r="B57" s="407"/>
      <c r="C57" s="17" t="s">
        <v>76</v>
      </c>
      <c r="D57" s="407"/>
      <c r="E57" s="16"/>
      <c r="F57" s="407"/>
      <c r="G57" s="407"/>
    </row>
    <row r="58" spans="1:7" ht="47.25" x14ac:dyDescent="0.25">
      <c r="A58" s="10" t="s">
        <v>93</v>
      </c>
      <c r="B58" s="10" t="s">
        <v>91</v>
      </c>
      <c r="C58" s="12" t="s">
        <v>94</v>
      </c>
      <c r="D58" s="23" t="s">
        <v>33</v>
      </c>
      <c r="E58" s="10">
        <v>13111</v>
      </c>
      <c r="F58" s="40"/>
      <c r="G58" s="40">
        <f t="shared" ref="G58:G59" si="7">ROUND(E58*F58,2)</f>
        <v>0</v>
      </c>
    </row>
    <row r="59" spans="1:7" ht="31.5" x14ac:dyDescent="0.25">
      <c r="A59" s="10" t="s">
        <v>95</v>
      </c>
      <c r="B59" s="10" t="s">
        <v>91</v>
      </c>
      <c r="C59" s="12" t="s">
        <v>96</v>
      </c>
      <c r="D59" s="23" t="s">
        <v>33</v>
      </c>
      <c r="E59" s="10">
        <v>922</v>
      </c>
      <c r="F59" s="40"/>
      <c r="G59" s="40">
        <f t="shared" si="7"/>
        <v>0</v>
      </c>
    </row>
    <row r="60" spans="1:7" ht="18" x14ac:dyDescent="0.25">
      <c r="A60" s="34"/>
      <c r="B60" s="34"/>
      <c r="C60" s="29" t="s">
        <v>97</v>
      </c>
      <c r="D60" s="35" t="s">
        <v>397</v>
      </c>
      <c r="E60" s="36" t="s">
        <v>397</v>
      </c>
      <c r="F60" s="31" t="s">
        <v>397</v>
      </c>
      <c r="G60" s="48">
        <f>SUM(G58:G59)</f>
        <v>0</v>
      </c>
    </row>
    <row r="61" spans="1:7" ht="31.5" x14ac:dyDescent="0.25">
      <c r="A61" s="407" t="s">
        <v>98</v>
      </c>
      <c r="B61" s="407" t="s">
        <v>99</v>
      </c>
      <c r="C61" s="17" t="s">
        <v>100</v>
      </c>
      <c r="D61" s="407" t="s">
        <v>397</v>
      </c>
      <c r="E61" s="16" t="s">
        <v>397</v>
      </c>
      <c r="F61" s="407" t="s">
        <v>397</v>
      </c>
      <c r="G61" s="407" t="s">
        <v>397</v>
      </c>
    </row>
    <row r="62" spans="1:7" ht="31.5" x14ac:dyDescent="0.25">
      <c r="A62" s="407"/>
      <c r="B62" s="407"/>
      <c r="C62" s="17" t="s">
        <v>76</v>
      </c>
      <c r="D62" s="407"/>
      <c r="E62" s="16" t="s">
        <v>397</v>
      </c>
      <c r="F62" s="407"/>
      <c r="G62" s="407"/>
    </row>
    <row r="63" spans="1:7" ht="31.5" x14ac:dyDescent="0.25">
      <c r="A63" s="10" t="s">
        <v>101</v>
      </c>
      <c r="B63" s="10" t="s">
        <v>99</v>
      </c>
      <c r="C63" s="11" t="s">
        <v>102</v>
      </c>
      <c r="D63" s="25" t="s">
        <v>33</v>
      </c>
      <c r="E63" s="10">
        <v>3180.82</v>
      </c>
      <c r="F63" s="40"/>
      <c r="G63" s="40">
        <f t="shared" ref="G63:G64" si="8">ROUND(E63*F63,2)</f>
        <v>0</v>
      </c>
    </row>
    <row r="64" spans="1:7" ht="31.5" x14ac:dyDescent="0.25">
      <c r="A64" s="10" t="s">
        <v>103</v>
      </c>
      <c r="B64" s="10" t="s">
        <v>99</v>
      </c>
      <c r="C64" s="11" t="s">
        <v>104</v>
      </c>
      <c r="D64" s="10" t="s">
        <v>32</v>
      </c>
      <c r="E64" s="10">
        <v>8889.15</v>
      </c>
      <c r="F64" s="40"/>
      <c r="G64" s="40">
        <f t="shared" si="8"/>
        <v>0</v>
      </c>
    </row>
    <row r="65" spans="1:7" ht="31.5" x14ac:dyDescent="0.25">
      <c r="A65" s="10" t="s">
        <v>105</v>
      </c>
      <c r="B65" s="10" t="s">
        <v>99</v>
      </c>
      <c r="C65" s="11" t="s">
        <v>106</v>
      </c>
      <c r="D65" s="10" t="s">
        <v>32</v>
      </c>
      <c r="E65" s="10">
        <v>157</v>
      </c>
      <c r="F65" s="40"/>
      <c r="G65" s="40">
        <f t="shared" ref="G65:G70" si="9">ROUND(E65*F65,2)</f>
        <v>0</v>
      </c>
    </row>
    <row r="66" spans="1:7" ht="31.5" x14ac:dyDescent="0.25">
      <c r="A66" s="10" t="s">
        <v>107</v>
      </c>
      <c r="B66" s="10" t="s">
        <v>99</v>
      </c>
      <c r="C66" s="11" t="s">
        <v>108</v>
      </c>
      <c r="D66" s="10" t="s">
        <v>32</v>
      </c>
      <c r="E66" s="10">
        <v>11225</v>
      </c>
      <c r="F66" s="40"/>
      <c r="G66" s="40">
        <f t="shared" si="9"/>
        <v>0</v>
      </c>
    </row>
    <row r="67" spans="1:7" ht="31.5" x14ac:dyDescent="0.25">
      <c r="A67" s="10" t="s">
        <v>109</v>
      </c>
      <c r="B67" s="25" t="s">
        <v>99</v>
      </c>
      <c r="C67" s="11" t="s">
        <v>110</v>
      </c>
      <c r="D67" s="10" t="s">
        <v>32</v>
      </c>
      <c r="E67" s="10">
        <v>374</v>
      </c>
      <c r="F67" s="40"/>
      <c r="G67" s="40">
        <f t="shared" si="9"/>
        <v>0</v>
      </c>
    </row>
    <row r="68" spans="1:7" ht="31.5" x14ac:dyDescent="0.25">
      <c r="A68" s="10" t="s">
        <v>111</v>
      </c>
      <c r="B68" s="25" t="s">
        <v>99</v>
      </c>
      <c r="C68" s="11" t="s">
        <v>112</v>
      </c>
      <c r="D68" s="10" t="s">
        <v>32</v>
      </c>
      <c r="E68" s="10">
        <v>10994</v>
      </c>
      <c r="F68" s="40"/>
      <c r="G68" s="40">
        <f t="shared" si="9"/>
        <v>0</v>
      </c>
    </row>
    <row r="69" spans="1:7" ht="31.5" x14ac:dyDescent="0.25">
      <c r="A69" s="10" t="s">
        <v>113</v>
      </c>
      <c r="B69" s="25" t="s">
        <v>114</v>
      </c>
      <c r="C69" s="11" t="s">
        <v>115</v>
      </c>
      <c r="D69" s="10" t="s">
        <v>32</v>
      </c>
      <c r="E69" s="10">
        <v>10060</v>
      </c>
      <c r="F69" s="40"/>
      <c r="G69" s="40">
        <f t="shared" si="9"/>
        <v>0</v>
      </c>
    </row>
    <row r="70" spans="1:7" ht="31.5" x14ac:dyDescent="0.25">
      <c r="A70" s="10" t="s">
        <v>116</v>
      </c>
      <c r="B70" s="25" t="s">
        <v>114</v>
      </c>
      <c r="C70" s="11" t="s">
        <v>117</v>
      </c>
      <c r="D70" s="10" t="s">
        <v>32</v>
      </c>
      <c r="E70" s="10">
        <v>305</v>
      </c>
      <c r="F70" s="40"/>
      <c r="G70" s="40">
        <f t="shared" si="9"/>
        <v>0</v>
      </c>
    </row>
    <row r="71" spans="1:7" ht="31.5" x14ac:dyDescent="0.25">
      <c r="A71" s="30"/>
      <c r="B71" s="31"/>
      <c r="C71" s="29" t="s">
        <v>118</v>
      </c>
      <c r="D71" s="31" t="s">
        <v>397</v>
      </c>
      <c r="E71" s="31" t="s">
        <v>397</v>
      </c>
      <c r="F71" s="31" t="s">
        <v>397</v>
      </c>
      <c r="G71" s="45">
        <f>SUM(G63:G70)</f>
        <v>0</v>
      </c>
    </row>
    <row r="72" spans="1:7" x14ac:dyDescent="0.25">
      <c r="A72" s="407" t="s">
        <v>119</v>
      </c>
      <c r="B72" s="407" t="s">
        <v>120</v>
      </c>
      <c r="C72" s="17" t="s">
        <v>121</v>
      </c>
      <c r="D72" s="407" t="s">
        <v>397</v>
      </c>
      <c r="E72" s="16" t="s">
        <v>397</v>
      </c>
      <c r="F72" s="407" t="s">
        <v>397</v>
      </c>
      <c r="G72" s="407" t="s">
        <v>397</v>
      </c>
    </row>
    <row r="73" spans="1:7" ht="31.5" x14ac:dyDescent="0.25">
      <c r="A73" s="407"/>
      <c r="B73" s="407"/>
      <c r="C73" s="17" t="s">
        <v>76</v>
      </c>
      <c r="D73" s="407"/>
      <c r="E73" s="16" t="s">
        <v>397</v>
      </c>
      <c r="F73" s="407"/>
      <c r="G73" s="407"/>
    </row>
    <row r="74" spans="1:7" ht="31.5" x14ac:dyDescent="0.25">
      <c r="A74" s="9" t="s">
        <v>122</v>
      </c>
      <c r="B74" s="9" t="s">
        <v>123</v>
      </c>
      <c r="C74" s="11" t="s">
        <v>124</v>
      </c>
      <c r="D74" s="25" t="s">
        <v>33</v>
      </c>
      <c r="E74" s="9">
        <v>7933</v>
      </c>
      <c r="F74" s="40"/>
      <c r="G74" s="40">
        <f t="shared" ref="G74:G75" si="10">ROUND(E74*F74,2)</f>
        <v>0</v>
      </c>
    </row>
    <row r="75" spans="1:7" ht="31.5" x14ac:dyDescent="0.25">
      <c r="A75" s="9" t="s">
        <v>125</v>
      </c>
      <c r="B75" s="9" t="s">
        <v>123</v>
      </c>
      <c r="C75" s="11" t="s">
        <v>126</v>
      </c>
      <c r="D75" s="10" t="s">
        <v>32</v>
      </c>
      <c r="E75" s="9">
        <v>2700</v>
      </c>
      <c r="F75" s="40"/>
      <c r="G75" s="40">
        <f t="shared" si="10"/>
        <v>0</v>
      </c>
    </row>
    <row r="76" spans="1:7" x14ac:dyDescent="0.25">
      <c r="A76" s="30"/>
      <c r="B76" s="31"/>
      <c r="C76" s="29" t="s">
        <v>127</v>
      </c>
      <c r="D76" s="31" t="s">
        <v>397</v>
      </c>
      <c r="E76" s="31" t="s">
        <v>397</v>
      </c>
      <c r="F76" s="31" t="s">
        <v>397</v>
      </c>
      <c r="G76" s="45">
        <f>SUM(G74:G75)</f>
        <v>0</v>
      </c>
    </row>
    <row r="77" spans="1:7" x14ac:dyDescent="0.25">
      <c r="A77" s="27"/>
      <c r="B77" s="14"/>
      <c r="C77" s="15" t="s">
        <v>128</v>
      </c>
      <c r="D77" s="14" t="s">
        <v>397</v>
      </c>
      <c r="E77" s="14" t="s">
        <v>397</v>
      </c>
      <c r="F77" s="14" t="s">
        <v>397</v>
      </c>
      <c r="G77" s="44">
        <f>G76+G71+G55+G60+G51+G46</f>
        <v>0</v>
      </c>
    </row>
    <row r="78" spans="1:7" x14ac:dyDescent="0.25">
      <c r="A78" s="8">
        <v>5</v>
      </c>
      <c r="B78" s="8" t="s">
        <v>129</v>
      </c>
      <c r="C78" s="7" t="s">
        <v>130</v>
      </c>
      <c r="D78" s="8" t="s">
        <v>397</v>
      </c>
      <c r="E78" s="8" t="s">
        <v>397</v>
      </c>
      <c r="F78" s="8" t="s">
        <v>397</v>
      </c>
      <c r="G78" s="8" t="s">
        <v>397</v>
      </c>
    </row>
    <row r="79" spans="1:7" x14ac:dyDescent="0.25">
      <c r="A79" s="407" t="s">
        <v>131</v>
      </c>
      <c r="B79" s="407" t="s">
        <v>132</v>
      </c>
      <c r="C79" s="17" t="s">
        <v>133</v>
      </c>
      <c r="D79" s="407" t="s">
        <v>397</v>
      </c>
      <c r="E79" s="16" t="s">
        <v>397</v>
      </c>
      <c r="F79" s="407" t="s">
        <v>397</v>
      </c>
      <c r="G79" s="407" t="s">
        <v>397</v>
      </c>
    </row>
    <row r="80" spans="1:7" ht="31.5" x14ac:dyDescent="0.25">
      <c r="A80" s="407"/>
      <c r="B80" s="407"/>
      <c r="C80" s="17" t="s">
        <v>76</v>
      </c>
      <c r="D80" s="407"/>
      <c r="E80" s="16" t="s">
        <v>397</v>
      </c>
      <c r="F80" s="407"/>
      <c r="G80" s="407"/>
    </row>
    <row r="81" spans="1:7" ht="31.5" x14ac:dyDescent="0.25">
      <c r="A81" s="9" t="s">
        <v>134</v>
      </c>
      <c r="B81" s="9" t="s">
        <v>132</v>
      </c>
      <c r="C81" s="11" t="s">
        <v>135</v>
      </c>
      <c r="D81" s="25" t="s">
        <v>33</v>
      </c>
      <c r="E81" s="9">
        <v>605</v>
      </c>
      <c r="F81" s="40"/>
      <c r="G81" s="40">
        <f t="shared" ref="G81" si="11">ROUND(E81*F81,2)</f>
        <v>0</v>
      </c>
    </row>
    <row r="82" spans="1:7" ht="63" x14ac:dyDescent="0.25">
      <c r="A82" s="9" t="s">
        <v>136</v>
      </c>
      <c r="B82" s="9" t="s">
        <v>132</v>
      </c>
      <c r="C82" s="11" t="s">
        <v>137</v>
      </c>
      <c r="D82" s="10" t="s">
        <v>32</v>
      </c>
      <c r="E82" s="9">
        <v>60.5</v>
      </c>
      <c r="F82" s="40"/>
      <c r="G82" s="40">
        <f t="shared" ref="G82:G96" si="12">ROUND(E82*F82,2)</f>
        <v>0</v>
      </c>
    </row>
    <row r="83" spans="1:7" ht="31.5" x14ac:dyDescent="0.25">
      <c r="A83" s="9" t="s">
        <v>138</v>
      </c>
      <c r="B83" s="9" t="s">
        <v>132</v>
      </c>
      <c r="C83" s="11" t="s">
        <v>139</v>
      </c>
      <c r="D83" s="25" t="s">
        <v>33</v>
      </c>
      <c r="E83" s="9">
        <v>333</v>
      </c>
      <c r="F83" s="40"/>
      <c r="G83" s="40">
        <f t="shared" si="12"/>
        <v>0</v>
      </c>
    </row>
    <row r="84" spans="1:7" ht="63" x14ac:dyDescent="0.25">
      <c r="A84" s="9" t="s">
        <v>140</v>
      </c>
      <c r="B84" s="9" t="s">
        <v>132</v>
      </c>
      <c r="C84" s="11" t="s">
        <v>141</v>
      </c>
      <c r="D84" s="10" t="s">
        <v>32</v>
      </c>
      <c r="E84" s="9">
        <v>33.32</v>
      </c>
      <c r="F84" s="40"/>
      <c r="G84" s="40">
        <f t="shared" si="12"/>
        <v>0</v>
      </c>
    </row>
    <row r="85" spans="1:7" ht="47.25" x14ac:dyDescent="0.25">
      <c r="A85" s="9" t="s">
        <v>142</v>
      </c>
      <c r="B85" s="9" t="s">
        <v>132</v>
      </c>
      <c r="C85" s="11" t="s">
        <v>143</v>
      </c>
      <c r="D85" s="25" t="s">
        <v>33</v>
      </c>
      <c r="E85" s="9">
        <v>3314</v>
      </c>
      <c r="F85" s="40"/>
      <c r="G85" s="40">
        <f t="shared" si="12"/>
        <v>0</v>
      </c>
    </row>
    <row r="86" spans="1:7" ht="63" x14ac:dyDescent="0.25">
      <c r="A86" s="9" t="s">
        <v>144</v>
      </c>
      <c r="B86" s="9" t="s">
        <v>132</v>
      </c>
      <c r="C86" s="11" t="s">
        <v>145</v>
      </c>
      <c r="D86" s="10" t="s">
        <v>32</v>
      </c>
      <c r="E86" s="9">
        <v>331.4</v>
      </c>
      <c r="F86" s="40"/>
      <c r="G86" s="40">
        <f t="shared" si="12"/>
        <v>0</v>
      </c>
    </row>
    <row r="87" spans="1:7" ht="31.5" x14ac:dyDescent="0.25">
      <c r="A87" s="9" t="s">
        <v>146</v>
      </c>
      <c r="B87" s="9" t="s">
        <v>132</v>
      </c>
      <c r="C87" s="11" t="s">
        <v>147</v>
      </c>
      <c r="D87" s="10" t="s">
        <v>32</v>
      </c>
      <c r="E87" s="9">
        <v>585.71</v>
      </c>
      <c r="F87" s="40"/>
      <c r="G87" s="40">
        <f t="shared" si="12"/>
        <v>0</v>
      </c>
    </row>
    <row r="88" spans="1:7" ht="47.25" x14ac:dyDescent="0.25">
      <c r="A88" s="9" t="s">
        <v>148</v>
      </c>
      <c r="B88" s="9" t="s">
        <v>132</v>
      </c>
      <c r="C88" s="11" t="s">
        <v>149</v>
      </c>
      <c r="D88" s="10" t="s">
        <v>32</v>
      </c>
      <c r="E88" s="9">
        <v>58.6</v>
      </c>
      <c r="F88" s="40"/>
      <c r="G88" s="40">
        <f t="shared" si="12"/>
        <v>0</v>
      </c>
    </row>
    <row r="89" spans="1:7" ht="31.5" x14ac:dyDescent="0.25">
      <c r="A89" s="9" t="s">
        <v>150</v>
      </c>
      <c r="B89" s="9" t="s">
        <v>132</v>
      </c>
      <c r="C89" s="11" t="s">
        <v>151</v>
      </c>
      <c r="D89" s="10" t="s">
        <v>32</v>
      </c>
      <c r="E89" s="9">
        <v>131</v>
      </c>
      <c r="F89" s="40"/>
      <c r="G89" s="40">
        <f t="shared" si="12"/>
        <v>0</v>
      </c>
    </row>
    <row r="90" spans="1:7" ht="47.25" x14ac:dyDescent="0.25">
      <c r="A90" s="9" t="s">
        <v>152</v>
      </c>
      <c r="B90" s="9" t="s">
        <v>132</v>
      </c>
      <c r="C90" s="11" t="s">
        <v>153</v>
      </c>
      <c r="D90" s="10" t="s">
        <v>32</v>
      </c>
      <c r="E90" s="9">
        <v>13.1</v>
      </c>
      <c r="F90" s="40"/>
      <c r="G90" s="40">
        <f t="shared" si="12"/>
        <v>0</v>
      </c>
    </row>
    <row r="91" spans="1:7" ht="31.5" x14ac:dyDescent="0.25">
      <c r="A91" s="9" t="s">
        <v>154</v>
      </c>
      <c r="B91" s="9" t="s">
        <v>132</v>
      </c>
      <c r="C91" s="11" t="s">
        <v>155</v>
      </c>
      <c r="D91" s="10" t="s">
        <v>32</v>
      </c>
      <c r="E91" s="9">
        <v>987</v>
      </c>
      <c r="F91" s="40"/>
      <c r="G91" s="40">
        <f t="shared" si="12"/>
        <v>0</v>
      </c>
    </row>
    <row r="92" spans="1:7" ht="47.25" x14ac:dyDescent="0.25">
      <c r="A92" s="9" t="s">
        <v>156</v>
      </c>
      <c r="B92" s="9" t="s">
        <v>132</v>
      </c>
      <c r="C92" s="11" t="s">
        <v>157</v>
      </c>
      <c r="D92" s="10" t="s">
        <v>32</v>
      </c>
      <c r="E92" s="9">
        <v>98.7</v>
      </c>
      <c r="F92" s="40"/>
      <c r="G92" s="40">
        <f t="shared" si="12"/>
        <v>0</v>
      </c>
    </row>
    <row r="93" spans="1:7" ht="31.5" x14ac:dyDescent="0.25">
      <c r="A93" s="9" t="s">
        <v>158</v>
      </c>
      <c r="B93" s="9" t="s">
        <v>132</v>
      </c>
      <c r="C93" s="11" t="s">
        <v>159</v>
      </c>
      <c r="D93" s="10" t="s">
        <v>32</v>
      </c>
      <c r="E93" s="9">
        <v>241</v>
      </c>
      <c r="F93" s="40"/>
      <c r="G93" s="40">
        <f t="shared" si="12"/>
        <v>0</v>
      </c>
    </row>
    <row r="94" spans="1:7" ht="47.25" x14ac:dyDescent="0.25">
      <c r="A94" s="9" t="s">
        <v>160</v>
      </c>
      <c r="B94" s="9" t="s">
        <v>132</v>
      </c>
      <c r="C94" s="11" t="s">
        <v>161</v>
      </c>
      <c r="D94" s="10" t="s">
        <v>32</v>
      </c>
      <c r="E94" s="9">
        <v>24.1</v>
      </c>
      <c r="F94" s="40"/>
      <c r="G94" s="40">
        <f t="shared" si="12"/>
        <v>0</v>
      </c>
    </row>
    <row r="95" spans="1:7" ht="31.5" x14ac:dyDescent="0.25">
      <c r="A95" s="9" t="s">
        <v>162</v>
      </c>
      <c r="B95" s="9" t="s">
        <v>132</v>
      </c>
      <c r="C95" s="11" t="s">
        <v>163</v>
      </c>
      <c r="D95" s="10" t="s">
        <v>32</v>
      </c>
      <c r="E95" s="9">
        <v>160</v>
      </c>
      <c r="F95" s="40"/>
      <c r="G95" s="40">
        <f t="shared" si="12"/>
        <v>0</v>
      </c>
    </row>
    <row r="96" spans="1:7" ht="47.25" x14ac:dyDescent="0.25">
      <c r="A96" s="9" t="s">
        <v>164</v>
      </c>
      <c r="B96" s="9" t="s">
        <v>132</v>
      </c>
      <c r="C96" s="11" t="s">
        <v>165</v>
      </c>
      <c r="D96" s="10" t="s">
        <v>32</v>
      </c>
      <c r="E96" s="9">
        <v>16</v>
      </c>
      <c r="F96" s="40"/>
      <c r="G96" s="40">
        <f t="shared" si="12"/>
        <v>0</v>
      </c>
    </row>
    <row r="97" spans="1:12" x14ac:dyDescent="0.25">
      <c r="A97" s="31"/>
      <c r="B97" s="31"/>
      <c r="C97" s="29" t="s">
        <v>166</v>
      </c>
      <c r="D97" s="31" t="s">
        <v>397</v>
      </c>
      <c r="E97" s="31" t="s">
        <v>397</v>
      </c>
      <c r="F97" s="31" t="s">
        <v>397</v>
      </c>
      <c r="G97" s="48">
        <f>SUM(G81:G96)</f>
        <v>0</v>
      </c>
    </row>
    <row r="98" spans="1:12" x14ac:dyDescent="0.25">
      <c r="A98" s="407" t="s">
        <v>167</v>
      </c>
      <c r="B98" s="407" t="s">
        <v>168</v>
      </c>
      <c r="C98" s="17" t="s">
        <v>169</v>
      </c>
      <c r="D98" s="407" t="s">
        <v>397</v>
      </c>
      <c r="E98" s="16" t="s">
        <v>397</v>
      </c>
      <c r="F98" s="407" t="s">
        <v>397</v>
      </c>
      <c r="G98" s="407" t="s">
        <v>397</v>
      </c>
    </row>
    <row r="99" spans="1:12" ht="31.5" x14ac:dyDescent="0.25">
      <c r="A99" s="407"/>
      <c r="B99" s="407"/>
      <c r="C99" s="17" t="s">
        <v>76</v>
      </c>
      <c r="D99" s="407"/>
      <c r="E99" s="16" t="s">
        <v>397</v>
      </c>
      <c r="F99" s="407"/>
      <c r="G99" s="407"/>
    </row>
    <row r="100" spans="1:12" ht="47.25" x14ac:dyDescent="0.25">
      <c r="A100" s="9" t="s">
        <v>170</v>
      </c>
      <c r="B100" s="9" t="s">
        <v>168</v>
      </c>
      <c r="C100" s="11" t="s">
        <v>171</v>
      </c>
      <c r="D100" s="25" t="s">
        <v>33</v>
      </c>
      <c r="E100" s="9">
        <v>902</v>
      </c>
      <c r="F100" s="40"/>
      <c r="G100" s="40">
        <f t="shared" ref="G100" si="13">ROUND(E100*F100,2)</f>
        <v>0</v>
      </c>
      <c r="L100" s="267"/>
    </row>
    <row r="101" spans="1:12" x14ac:dyDescent="0.25">
      <c r="A101" s="407" t="s">
        <v>172</v>
      </c>
      <c r="B101" s="407" t="s">
        <v>173</v>
      </c>
      <c r="C101" s="17" t="s">
        <v>174</v>
      </c>
      <c r="D101" s="407" t="s">
        <v>397</v>
      </c>
      <c r="E101" s="16" t="s">
        <v>397</v>
      </c>
      <c r="F101" s="397" t="s">
        <v>397</v>
      </c>
      <c r="G101" s="397" t="s">
        <v>397</v>
      </c>
    </row>
    <row r="102" spans="1:12" ht="31.5" x14ac:dyDescent="0.25">
      <c r="A102" s="407"/>
      <c r="B102" s="407"/>
      <c r="C102" s="17" t="s">
        <v>76</v>
      </c>
      <c r="D102" s="407"/>
      <c r="E102" s="16" t="s">
        <v>397</v>
      </c>
      <c r="F102" s="397"/>
      <c r="G102" s="397"/>
    </row>
    <row r="103" spans="1:12" ht="47.25" x14ac:dyDescent="0.25">
      <c r="A103" s="9" t="s">
        <v>175</v>
      </c>
      <c r="B103" s="9" t="s">
        <v>173</v>
      </c>
      <c r="C103" s="11" t="s">
        <v>176</v>
      </c>
      <c r="D103" s="25" t="s">
        <v>33</v>
      </c>
      <c r="E103" s="9">
        <v>7933</v>
      </c>
      <c r="F103" s="40"/>
      <c r="G103" s="40">
        <f t="shared" ref="G103:G104" si="14">ROUND(E103*F103,2)</f>
        <v>0</v>
      </c>
    </row>
    <row r="104" spans="1:12" ht="47.25" x14ac:dyDescent="0.25">
      <c r="A104" s="9" t="s">
        <v>177</v>
      </c>
      <c r="B104" s="9" t="s">
        <v>173</v>
      </c>
      <c r="C104" s="11" t="s">
        <v>178</v>
      </c>
      <c r="D104" s="10" t="s">
        <v>32</v>
      </c>
      <c r="E104" s="9">
        <v>2700</v>
      </c>
      <c r="F104" s="40"/>
      <c r="G104" s="40">
        <f t="shared" si="14"/>
        <v>0</v>
      </c>
    </row>
    <row r="105" spans="1:12" x14ac:dyDescent="0.25">
      <c r="A105" s="30"/>
      <c r="B105" s="30"/>
      <c r="C105" s="29" t="s">
        <v>179</v>
      </c>
      <c r="D105" s="30" t="s">
        <v>397</v>
      </c>
      <c r="E105" s="30" t="s">
        <v>397</v>
      </c>
      <c r="F105" s="31" t="s">
        <v>397</v>
      </c>
      <c r="G105" s="48">
        <f>G100+SUM(G103:G104)</f>
        <v>0</v>
      </c>
    </row>
    <row r="106" spans="1:12" ht="31.5" x14ac:dyDescent="0.25">
      <c r="A106" s="407" t="s">
        <v>180</v>
      </c>
      <c r="B106" s="407" t="s">
        <v>181</v>
      </c>
      <c r="C106" s="37" t="s">
        <v>182</v>
      </c>
      <c r="D106" s="407" t="s">
        <v>397</v>
      </c>
      <c r="E106" s="16" t="s">
        <v>397</v>
      </c>
      <c r="F106" s="407" t="s">
        <v>397</v>
      </c>
      <c r="G106" s="407" t="s">
        <v>397</v>
      </c>
    </row>
    <row r="107" spans="1:12" ht="31.5" x14ac:dyDescent="0.25">
      <c r="A107" s="407"/>
      <c r="B107" s="407"/>
      <c r="C107" s="37" t="s">
        <v>183</v>
      </c>
      <c r="D107" s="407"/>
      <c r="E107" s="16" t="s">
        <v>397</v>
      </c>
      <c r="F107" s="407"/>
      <c r="G107" s="407"/>
    </row>
    <row r="108" spans="1:12" ht="47.25" x14ac:dyDescent="0.25">
      <c r="A108" s="9" t="s">
        <v>184</v>
      </c>
      <c r="B108" s="9" t="s">
        <v>181</v>
      </c>
      <c r="C108" s="11" t="s">
        <v>185</v>
      </c>
      <c r="D108" s="25" t="s">
        <v>33</v>
      </c>
      <c r="E108" s="9">
        <v>10633</v>
      </c>
      <c r="F108" s="40"/>
      <c r="G108" s="40">
        <f t="shared" ref="G108" si="15">ROUND(E108*F108,2)</f>
        <v>0</v>
      </c>
    </row>
    <row r="109" spans="1:12" ht="31.5" x14ac:dyDescent="0.25">
      <c r="A109" s="31"/>
      <c r="B109" s="31"/>
      <c r="C109" s="29" t="s">
        <v>186</v>
      </c>
      <c r="D109" s="31" t="s">
        <v>397</v>
      </c>
      <c r="E109" s="31" t="s">
        <v>397</v>
      </c>
      <c r="F109" s="31" t="s">
        <v>397</v>
      </c>
      <c r="G109" s="48">
        <f>G108</f>
        <v>0</v>
      </c>
    </row>
    <row r="110" spans="1:12" ht="31.5" x14ac:dyDescent="0.25">
      <c r="A110" s="407" t="s">
        <v>187</v>
      </c>
      <c r="B110" s="407" t="s">
        <v>188</v>
      </c>
      <c r="C110" s="17" t="s">
        <v>189</v>
      </c>
      <c r="D110" s="407" t="s">
        <v>397</v>
      </c>
      <c r="E110" s="16" t="s">
        <v>397</v>
      </c>
      <c r="F110" s="407" t="s">
        <v>397</v>
      </c>
      <c r="G110" s="407" t="s">
        <v>397</v>
      </c>
    </row>
    <row r="111" spans="1:12" ht="31.5" x14ac:dyDescent="0.25">
      <c r="A111" s="407"/>
      <c r="B111" s="407"/>
      <c r="C111" s="17" t="s">
        <v>183</v>
      </c>
      <c r="D111" s="407"/>
      <c r="E111" s="16" t="s">
        <v>397</v>
      </c>
      <c r="F111" s="407"/>
      <c r="G111" s="407"/>
    </row>
    <row r="112" spans="1:12" ht="31.5" x14ac:dyDescent="0.25">
      <c r="A112" s="10" t="s">
        <v>190</v>
      </c>
      <c r="B112" s="10" t="s">
        <v>188</v>
      </c>
      <c r="C112" s="11" t="s">
        <v>191</v>
      </c>
      <c r="D112" s="10" t="s">
        <v>32</v>
      </c>
      <c r="E112" s="9">
        <v>1798</v>
      </c>
      <c r="F112" s="40"/>
      <c r="G112" s="40">
        <f t="shared" ref="G112:G117" si="16">ROUND(E112*F112,2)</f>
        <v>0</v>
      </c>
    </row>
    <row r="113" spans="1:7" ht="47.25" x14ac:dyDescent="0.25">
      <c r="A113" s="10" t="s">
        <v>192</v>
      </c>
      <c r="B113" s="10" t="s">
        <v>188</v>
      </c>
      <c r="C113" s="11" t="s">
        <v>193</v>
      </c>
      <c r="D113" s="10" t="s">
        <v>32</v>
      </c>
      <c r="E113" s="9">
        <v>180</v>
      </c>
      <c r="F113" s="40"/>
      <c r="G113" s="40">
        <f t="shared" si="16"/>
        <v>0</v>
      </c>
    </row>
    <row r="114" spans="1:7" ht="31.5" x14ac:dyDescent="0.25">
      <c r="A114" s="10" t="s">
        <v>194</v>
      </c>
      <c r="B114" s="10" t="s">
        <v>188</v>
      </c>
      <c r="C114" s="11" t="s">
        <v>195</v>
      </c>
      <c r="D114" s="10" t="s">
        <v>32</v>
      </c>
      <c r="E114" s="9">
        <v>474</v>
      </c>
      <c r="F114" s="40"/>
      <c r="G114" s="40">
        <f t="shared" si="16"/>
        <v>0</v>
      </c>
    </row>
    <row r="115" spans="1:7" ht="47.25" x14ac:dyDescent="0.25">
      <c r="A115" s="9" t="s">
        <v>196</v>
      </c>
      <c r="B115" s="10" t="s">
        <v>188</v>
      </c>
      <c r="C115" s="11" t="s">
        <v>197</v>
      </c>
      <c r="D115" s="10" t="s">
        <v>32</v>
      </c>
      <c r="E115" s="9">
        <v>47</v>
      </c>
      <c r="F115" s="40"/>
      <c r="G115" s="40">
        <f t="shared" si="16"/>
        <v>0</v>
      </c>
    </row>
    <row r="116" spans="1:7" ht="31.5" x14ac:dyDescent="0.25">
      <c r="A116" s="10" t="s">
        <v>198</v>
      </c>
      <c r="B116" s="10" t="s">
        <v>199</v>
      </c>
      <c r="C116" s="11" t="s">
        <v>200</v>
      </c>
      <c r="D116" s="10" t="s">
        <v>32</v>
      </c>
      <c r="E116" s="9">
        <v>777</v>
      </c>
      <c r="F116" s="40"/>
      <c r="G116" s="40">
        <f t="shared" si="16"/>
        <v>0</v>
      </c>
    </row>
    <row r="117" spans="1:7" ht="47.25" x14ac:dyDescent="0.25">
      <c r="A117" s="10" t="s">
        <v>201</v>
      </c>
      <c r="B117" s="10" t="s">
        <v>199</v>
      </c>
      <c r="C117" s="11" t="s">
        <v>202</v>
      </c>
      <c r="D117" s="10" t="s">
        <v>32</v>
      </c>
      <c r="E117" s="9">
        <v>78</v>
      </c>
      <c r="F117" s="40"/>
      <c r="G117" s="40">
        <f t="shared" si="16"/>
        <v>0</v>
      </c>
    </row>
    <row r="118" spans="1:7" ht="31.5" x14ac:dyDescent="0.25">
      <c r="A118" s="10" t="s">
        <v>203</v>
      </c>
      <c r="B118" s="10" t="s">
        <v>199</v>
      </c>
      <c r="C118" s="11" t="s">
        <v>204</v>
      </c>
      <c r="D118" s="10" t="s">
        <v>32</v>
      </c>
      <c r="E118" s="9">
        <v>1555</v>
      </c>
      <c r="F118" s="40"/>
      <c r="G118" s="40">
        <f t="shared" ref="G118:G123" si="17">ROUND(E118*F118,2)</f>
        <v>0</v>
      </c>
    </row>
    <row r="119" spans="1:7" ht="47.25" x14ac:dyDescent="0.25">
      <c r="A119" s="10" t="s">
        <v>205</v>
      </c>
      <c r="B119" s="10" t="s">
        <v>199</v>
      </c>
      <c r="C119" s="11" t="s">
        <v>206</v>
      </c>
      <c r="D119" s="10" t="s">
        <v>32</v>
      </c>
      <c r="E119" s="9">
        <v>156</v>
      </c>
      <c r="F119" s="40"/>
      <c r="G119" s="40">
        <f t="shared" si="17"/>
        <v>0</v>
      </c>
    </row>
    <row r="120" spans="1:7" ht="31.5" x14ac:dyDescent="0.25">
      <c r="A120" s="10" t="s">
        <v>207</v>
      </c>
      <c r="B120" s="10" t="s">
        <v>188</v>
      </c>
      <c r="C120" s="11" t="s">
        <v>208</v>
      </c>
      <c r="D120" s="10" t="s">
        <v>32</v>
      </c>
      <c r="E120" s="9">
        <v>97</v>
      </c>
      <c r="F120" s="40"/>
      <c r="G120" s="40">
        <f t="shared" si="17"/>
        <v>0</v>
      </c>
    </row>
    <row r="121" spans="1:7" ht="47.25" x14ac:dyDescent="0.25">
      <c r="A121" s="10" t="s">
        <v>209</v>
      </c>
      <c r="B121" s="10" t="s">
        <v>188</v>
      </c>
      <c r="C121" s="11" t="s">
        <v>210</v>
      </c>
      <c r="D121" s="10" t="s">
        <v>32</v>
      </c>
      <c r="E121" s="9">
        <v>10</v>
      </c>
      <c r="F121" s="40"/>
      <c r="G121" s="40">
        <f t="shared" si="17"/>
        <v>0</v>
      </c>
    </row>
    <row r="122" spans="1:7" ht="31.5" x14ac:dyDescent="0.25">
      <c r="A122" s="10" t="s">
        <v>211</v>
      </c>
      <c r="B122" s="10" t="s">
        <v>188</v>
      </c>
      <c r="C122" s="11" t="s">
        <v>212</v>
      </c>
      <c r="D122" s="10" t="s">
        <v>32</v>
      </c>
      <c r="E122" s="9">
        <v>79</v>
      </c>
      <c r="F122" s="40"/>
      <c r="G122" s="40">
        <f t="shared" si="17"/>
        <v>0</v>
      </c>
    </row>
    <row r="123" spans="1:7" ht="47.25" x14ac:dyDescent="0.25">
      <c r="A123" s="10" t="s">
        <v>213</v>
      </c>
      <c r="B123" s="10" t="s">
        <v>188</v>
      </c>
      <c r="C123" s="11" t="s">
        <v>214</v>
      </c>
      <c r="D123" s="10" t="s">
        <v>32</v>
      </c>
      <c r="E123" s="9">
        <v>8</v>
      </c>
      <c r="F123" s="40"/>
      <c r="G123" s="40">
        <f t="shared" si="17"/>
        <v>0</v>
      </c>
    </row>
    <row r="124" spans="1:7" x14ac:dyDescent="0.25">
      <c r="A124" s="31"/>
      <c r="B124" s="31"/>
      <c r="C124" s="29" t="s">
        <v>215</v>
      </c>
      <c r="D124" s="31" t="s">
        <v>397</v>
      </c>
      <c r="E124" s="31" t="s">
        <v>397</v>
      </c>
      <c r="F124" s="31" t="s">
        <v>397</v>
      </c>
      <c r="G124" s="48">
        <f>SUM(G112:G123)</f>
        <v>0</v>
      </c>
    </row>
    <row r="125" spans="1:7" x14ac:dyDescent="0.25">
      <c r="A125" s="407" t="s">
        <v>216</v>
      </c>
      <c r="B125" s="407" t="s">
        <v>217</v>
      </c>
      <c r="C125" s="17" t="s">
        <v>218</v>
      </c>
      <c r="D125" s="404" t="s">
        <v>397</v>
      </c>
      <c r="E125" s="21" t="s">
        <v>397</v>
      </c>
      <c r="F125" s="404" t="s">
        <v>397</v>
      </c>
      <c r="G125" s="404" t="s">
        <v>397</v>
      </c>
    </row>
    <row r="126" spans="1:7" ht="31.5" x14ac:dyDescent="0.25">
      <c r="A126" s="407"/>
      <c r="B126" s="407"/>
      <c r="C126" s="17" t="s">
        <v>76</v>
      </c>
      <c r="D126" s="404"/>
      <c r="E126" s="21" t="s">
        <v>397</v>
      </c>
      <c r="F126" s="404"/>
      <c r="G126" s="404"/>
    </row>
    <row r="127" spans="1:7" ht="47.25" x14ac:dyDescent="0.25">
      <c r="A127" s="10" t="s">
        <v>219</v>
      </c>
      <c r="B127" s="10" t="s">
        <v>220</v>
      </c>
      <c r="C127" s="11" t="s">
        <v>221</v>
      </c>
      <c r="D127" s="25" t="s">
        <v>33</v>
      </c>
      <c r="E127" s="9">
        <v>588</v>
      </c>
      <c r="F127" s="40"/>
      <c r="G127" s="40">
        <f t="shared" ref="G127" si="18">ROUND(E127*F127,2)</f>
        <v>0</v>
      </c>
    </row>
    <row r="128" spans="1:7" ht="31.5" x14ac:dyDescent="0.25">
      <c r="A128" s="30"/>
      <c r="B128" s="30"/>
      <c r="C128" s="29" t="s">
        <v>222</v>
      </c>
      <c r="D128" s="30" t="s">
        <v>397</v>
      </c>
      <c r="E128" s="31" t="s">
        <v>397</v>
      </c>
      <c r="F128" s="31" t="s">
        <v>397</v>
      </c>
      <c r="G128" s="48">
        <f>G127</f>
        <v>0</v>
      </c>
    </row>
    <row r="129" spans="1:12" x14ac:dyDescent="0.25">
      <c r="A129" s="27"/>
      <c r="B129" s="14"/>
      <c r="C129" s="15" t="s">
        <v>223</v>
      </c>
      <c r="D129" s="14" t="s">
        <v>397</v>
      </c>
      <c r="E129" s="14" t="s">
        <v>397</v>
      </c>
      <c r="F129" s="14" t="s">
        <v>397</v>
      </c>
      <c r="G129" s="44">
        <f>G128+G124+G109+G105+G97</f>
        <v>0</v>
      </c>
    </row>
    <row r="130" spans="1:12" x14ac:dyDescent="0.25">
      <c r="A130" s="8" t="s">
        <v>224</v>
      </c>
      <c r="B130" s="8" t="s">
        <v>225</v>
      </c>
      <c r="C130" s="7" t="s">
        <v>226</v>
      </c>
      <c r="D130" s="8" t="s">
        <v>397</v>
      </c>
      <c r="E130" s="8" t="s">
        <v>397</v>
      </c>
      <c r="F130" s="8" t="s">
        <v>397</v>
      </c>
      <c r="G130" s="8" t="s">
        <v>10</v>
      </c>
    </row>
    <row r="131" spans="1:12" x14ac:dyDescent="0.25">
      <c r="A131" s="407" t="s">
        <v>227</v>
      </c>
      <c r="B131" s="407" t="s">
        <v>228</v>
      </c>
      <c r="C131" s="17" t="s">
        <v>229</v>
      </c>
      <c r="D131" s="407" t="s">
        <v>397</v>
      </c>
      <c r="E131" s="16" t="s">
        <v>397</v>
      </c>
      <c r="F131" s="407" t="s">
        <v>397</v>
      </c>
      <c r="G131" s="407" t="s">
        <v>397</v>
      </c>
    </row>
    <row r="132" spans="1:12" ht="31.5" x14ac:dyDescent="0.25">
      <c r="A132" s="407"/>
      <c r="B132" s="407"/>
      <c r="C132" s="17" t="s">
        <v>21</v>
      </c>
      <c r="D132" s="407"/>
      <c r="E132" s="16" t="s">
        <v>397</v>
      </c>
      <c r="F132" s="407"/>
      <c r="G132" s="407"/>
    </row>
    <row r="133" spans="1:12" ht="31.5" x14ac:dyDescent="0.25">
      <c r="A133" s="10" t="s">
        <v>230</v>
      </c>
      <c r="B133" s="10" t="s">
        <v>228</v>
      </c>
      <c r="C133" s="11" t="s">
        <v>231</v>
      </c>
      <c r="D133" s="25" t="s">
        <v>232</v>
      </c>
      <c r="E133" s="9">
        <v>6</v>
      </c>
      <c r="F133" s="40"/>
      <c r="G133" s="40">
        <f t="shared" ref="G133" si="19">ROUND(E133*F133,2)</f>
        <v>0</v>
      </c>
      <c r="L133" s="267"/>
    </row>
    <row r="134" spans="1:12" ht="31.5" x14ac:dyDescent="0.25">
      <c r="A134" s="10" t="s">
        <v>233</v>
      </c>
      <c r="B134" s="10" t="s">
        <v>228</v>
      </c>
      <c r="C134" s="11" t="s">
        <v>234</v>
      </c>
      <c r="D134" s="25" t="s">
        <v>232</v>
      </c>
      <c r="E134" s="9">
        <v>370</v>
      </c>
      <c r="F134" s="40"/>
      <c r="G134" s="40">
        <f t="shared" ref="G134:G138" si="20">ROUND(E134*F134,2)</f>
        <v>0</v>
      </c>
    </row>
    <row r="135" spans="1:12" ht="31.5" x14ac:dyDescent="0.25">
      <c r="A135" s="10" t="s">
        <v>235</v>
      </c>
      <c r="B135" s="10" t="s">
        <v>228</v>
      </c>
      <c r="C135" s="11" t="s">
        <v>236</v>
      </c>
      <c r="D135" s="25" t="s">
        <v>232</v>
      </c>
      <c r="E135" s="9">
        <v>161</v>
      </c>
      <c r="F135" s="40"/>
      <c r="G135" s="40">
        <f t="shared" si="20"/>
        <v>0</v>
      </c>
    </row>
    <row r="136" spans="1:12" ht="31.5" x14ac:dyDescent="0.25">
      <c r="A136" s="10" t="s">
        <v>237</v>
      </c>
      <c r="B136" s="10" t="s">
        <v>228</v>
      </c>
      <c r="C136" s="11" t="s">
        <v>238</v>
      </c>
      <c r="D136" s="25" t="s">
        <v>232</v>
      </c>
      <c r="E136" s="9">
        <v>365</v>
      </c>
      <c r="F136" s="40"/>
      <c r="G136" s="40">
        <f t="shared" si="20"/>
        <v>0</v>
      </c>
    </row>
    <row r="137" spans="1:12" ht="31.5" x14ac:dyDescent="0.25">
      <c r="A137" s="10" t="s">
        <v>239</v>
      </c>
      <c r="B137" s="10" t="s">
        <v>228</v>
      </c>
      <c r="C137" s="11" t="s">
        <v>240</v>
      </c>
      <c r="D137" s="25" t="s">
        <v>232</v>
      </c>
      <c r="E137" s="9">
        <v>312</v>
      </c>
      <c r="F137" s="40"/>
      <c r="G137" s="40">
        <f t="shared" si="20"/>
        <v>0</v>
      </c>
    </row>
    <row r="138" spans="1:12" ht="63" x14ac:dyDescent="0.25">
      <c r="A138" s="10" t="s">
        <v>241</v>
      </c>
      <c r="B138" s="10" t="s">
        <v>228</v>
      </c>
      <c r="C138" s="11" t="s">
        <v>242</v>
      </c>
      <c r="D138" s="25" t="s">
        <v>232</v>
      </c>
      <c r="E138" s="9">
        <v>890</v>
      </c>
      <c r="F138" s="40"/>
      <c r="G138" s="40">
        <f t="shared" si="20"/>
        <v>0</v>
      </c>
    </row>
    <row r="139" spans="1:12" x14ac:dyDescent="0.25">
      <c r="A139" s="30"/>
      <c r="B139" s="31"/>
      <c r="C139" s="29" t="s">
        <v>243</v>
      </c>
      <c r="D139" s="31" t="s">
        <v>397</v>
      </c>
      <c r="E139" s="31" t="s">
        <v>397</v>
      </c>
      <c r="F139" s="31" t="s">
        <v>397</v>
      </c>
      <c r="G139" s="45">
        <f>SUM(G133:G138)</f>
        <v>0</v>
      </c>
    </row>
    <row r="140" spans="1:12" x14ac:dyDescent="0.25">
      <c r="A140" s="407" t="s">
        <v>244</v>
      </c>
      <c r="B140" s="407" t="s">
        <v>245</v>
      </c>
      <c r="C140" s="17" t="s">
        <v>246</v>
      </c>
      <c r="D140" s="407" t="s">
        <v>397</v>
      </c>
      <c r="E140" s="16" t="s">
        <v>397</v>
      </c>
      <c r="F140" s="407" t="s">
        <v>397</v>
      </c>
      <c r="G140" s="407" t="s">
        <v>397</v>
      </c>
    </row>
    <row r="141" spans="1:12" ht="31.5" x14ac:dyDescent="0.25">
      <c r="A141" s="407"/>
      <c r="B141" s="407"/>
      <c r="C141" s="17" t="s">
        <v>21</v>
      </c>
      <c r="D141" s="407"/>
      <c r="E141" s="16" t="s">
        <v>397</v>
      </c>
      <c r="F141" s="407"/>
      <c r="G141" s="407"/>
    </row>
    <row r="142" spans="1:12" x14ac:dyDescent="0.25">
      <c r="A142" s="10" t="s">
        <v>247</v>
      </c>
      <c r="B142" s="10" t="s">
        <v>3041</v>
      </c>
      <c r="C142" s="11" t="s">
        <v>249</v>
      </c>
      <c r="D142" s="9" t="s">
        <v>250</v>
      </c>
      <c r="E142" s="9">
        <v>202</v>
      </c>
      <c r="F142" s="40"/>
      <c r="G142" s="40">
        <f t="shared" ref="G142" si="21">ROUND(E142*F142,2)</f>
        <v>0</v>
      </c>
    </row>
    <row r="143" spans="1:12" ht="31.5" x14ac:dyDescent="0.25">
      <c r="A143" s="10" t="s">
        <v>251</v>
      </c>
      <c r="B143" s="10" t="s">
        <v>3041</v>
      </c>
      <c r="C143" s="11" t="s">
        <v>252</v>
      </c>
      <c r="D143" s="9" t="s">
        <v>250</v>
      </c>
      <c r="E143" s="9">
        <v>109</v>
      </c>
      <c r="F143" s="40"/>
      <c r="G143" s="40">
        <f t="shared" ref="G143:G152" si="22">ROUND(E143*F143,2)</f>
        <v>0</v>
      </c>
    </row>
    <row r="144" spans="1:12" ht="31.5" x14ac:dyDescent="0.25">
      <c r="A144" s="10" t="s">
        <v>253</v>
      </c>
      <c r="B144" s="10" t="s">
        <v>248</v>
      </c>
      <c r="C144" s="11" t="s">
        <v>254</v>
      </c>
      <c r="D144" s="9" t="s">
        <v>250</v>
      </c>
      <c r="E144" s="9">
        <v>144</v>
      </c>
      <c r="F144" s="40"/>
      <c r="G144" s="40">
        <f t="shared" si="22"/>
        <v>0</v>
      </c>
    </row>
    <row r="145" spans="1:7" ht="63" x14ac:dyDescent="0.25">
      <c r="A145" s="10" t="s">
        <v>255</v>
      </c>
      <c r="B145" s="10" t="s">
        <v>248</v>
      </c>
      <c r="C145" s="11" t="s">
        <v>256</v>
      </c>
      <c r="D145" s="9" t="s">
        <v>250</v>
      </c>
      <c r="E145" s="9">
        <v>13</v>
      </c>
      <c r="F145" s="40"/>
      <c r="G145" s="40">
        <f t="shared" si="22"/>
        <v>0</v>
      </c>
    </row>
    <row r="146" spans="1:7" ht="63" x14ac:dyDescent="0.25">
      <c r="A146" s="10" t="s">
        <v>257</v>
      </c>
      <c r="B146" s="10" t="s">
        <v>248</v>
      </c>
      <c r="C146" s="11" t="s">
        <v>258</v>
      </c>
      <c r="D146" s="9" t="s">
        <v>250</v>
      </c>
      <c r="E146" s="9">
        <v>17</v>
      </c>
      <c r="F146" s="40"/>
      <c r="G146" s="40">
        <f t="shared" si="22"/>
        <v>0</v>
      </c>
    </row>
    <row r="147" spans="1:7" ht="63" x14ac:dyDescent="0.25">
      <c r="A147" s="10" t="s">
        <v>259</v>
      </c>
      <c r="B147" s="10" t="s">
        <v>248</v>
      </c>
      <c r="C147" s="11" t="s">
        <v>260</v>
      </c>
      <c r="D147" s="9" t="s">
        <v>250</v>
      </c>
      <c r="E147" s="9">
        <v>20</v>
      </c>
      <c r="F147" s="40"/>
      <c r="G147" s="40">
        <f t="shared" si="22"/>
        <v>0</v>
      </c>
    </row>
    <row r="148" spans="1:7" ht="63" x14ac:dyDescent="0.25">
      <c r="A148" s="10" t="s">
        <v>261</v>
      </c>
      <c r="B148" s="10" t="s">
        <v>248</v>
      </c>
      <c r="C148" s="11" t="s">
        <v>262</v>
      </c>
      <c r="D148" s="9" t="s">
        <v>250</v>
      </c>
      <c r="E148" s="9">
        <v>4</v>
      </c>
      <c r="F148" s="40"/>
      <c r="G148" s="40">
        <f t="shared" si="22"/>
        <v>0</v>
      </c>
    </row>
    <row r="149" spans="1:7" ht="63" x14ac:dyDescent="0.25">
      <c r="A149" s="10" t="s">
        <v>263</v>
      </c>
      <c r="B149" s="10" t="s">
        <v>248</v>
      </c>
      <c r="C149" s="11" t="s">
        <v>264</v>
      </c>
      <c r="D149" s="9" t="s">
        <v>250</v>
      </c>
      <c r="E149" s="9">
        <v>35</v>
      </c>
      <c r="F149" s="40"/>
      <c r="G149" s="40">
        <f t="shared" si="22"/>
        <v>0</v>
      </c>
    </row>
    <row r="150" spans="1:7" ht="63" x14ac:dyDescent="0.25">
      <c r="A150" s="10" t="s">
        <v>265</v>
      </c>
      <c r="B150" s="10" t="s">
        <v>248</v>
      </c>
      <c r="C150" s="11" t="s">
        <v>266</v>
      </c>
      <c r="D150" s="9" t="s">
        <v>250</v>
      </c>
      <c r="E150" s="9">
        <v>1</v>
      </c>
      <c r="F150" s="40"/>
      <c r="G150" s="40">
        <f t="shared" si="22"/>
        <v>0</v>
      </c>
    </row>
    <row r="151" spans="1:7" ht="63" x14ac:dyDescent="0.25">
      <c r="A151" s="10" t="s">
        <v>267</v>
      </c>
      <c r="B151" s="10" t="s">
        <v>248</v>
      </c>
      <c r="C151" s="11" t="s">
        <v>268</v>
      </c>
      <c r="D151" s="9" t="s">
        <v>250</v>
      </c>
      <c r="E151" s="9">
        <v>40</v>
      </c>
      <c r="F151" s="40"/>
      <c r="G151" s="40">
        <f t="shared" si="22"/>
        <v>0</v>
      </c>
    </row>
    <row r="152" spans="1:7" ht="63" x14ac:dyDescent="0.25">
      <c r="A152" s="10" t="s">
        <v>269</v>
      </c>
      <c r="B152" s="10" t="s">
        <v>248</v>
      </c>
      <c r="C152" s="11" t="s">
        <v>270</v>
      </c>
      <c r="D152" s="9" t="s">
        <v>250</v>
      </c>
      <c r="E152" s="9">
        <v>39</v>
      </c>
      <c r="F152" s="40"/>
      <c r="G152" s="40">
        <f t="shared" si="22"/>
        <v>0</v>
      </c>
    </row>
    <row r="153" spans="1:7" ht="63" x14ac:dyDescent="0.25">
      <c r="A153" s="10" t="s">
        <v>271</v>
      </c>
      <c r="B153" s="10" t="s">
        <v>248</v>
      </c>
      <c r="C153" s="11" t="s">
        <v>272</v>
      </c>
      <c r="D153" s="9" t="s">
        <v>250</v>
      </c>
      <c r="E153" s="9">
        <v>2</v>
      </c>
      <c r="F153" s="40"/>
      <c r="G153" s="40">
        <f t="shared" ref="G153:G172" si="23">ROUND(E153*F153,2)</f>
        <v>0</v>
      </c>
    </row>
    <row r="154" spans="1:7" ht="63" x14ac:dyDescent="0.25">
      <c r="A154" s="10" t="s">
        <v>273</v>
      </c>
      <c r="B154" s="10" t="s">
        <v>248</v>
      </c>
      <c r="C154" s="11" t="s">
        <v>274</v>
      </c>
      <c r="D154" s="9" t="s">
        <v>250</v>
      </c>
      <c r="E154" s="9">
        <v>11</v>
      </c>
      <c r="F154" s="40"/>
      <c r="G154" s="40">
        <f t="shared" si="23"/>
        <v>0</v>
      </c>
    </row>
    <row r="155" spans="1:7" ht="63" x14ac:dyDescent="0.25">
      <c r="A155" s="10" t="s">
        <v>275</v>
      </c>
      <c r="B155" s="10" t="s">
        <v>248</v>
      </c>
      <c r="C155" s="11" t="s">
        <v>276</v>
      </c>
      <c r="D155" s="9" t="s">
        <v>250</v>
      </c>
      <c r="E155" s="9">
        <v>2</v>
      </c>
      <c r="F155" s="40"/>
      <c r="G155" s="40">
        <f t="shared" si="23"/>
        <v>0</v>
      </c>
    </row>
    <row r="156" spans="1:7" ht="63" x14ac:dyDescent="0.25">
      <c r="A156" s="10" t="s">
        <v>277</v>
      </c>
      <c r="B156" s="10" t="s">
        <v>248</v>
      </c>
      <c r="C156" s="11" t="s">
        <v>278</v>
      </c>
      <c r="D156" s="9" t="s">
        <v>250</v>
      </c>
      <c r="E156" s="9">
        <v>6</v>
      </c>
      <c r="F156" s="40"/>
      <c r="G156" s="40">
        <f t="shared" si="23"/>
        <v>0</v>
      </c>
    </row>
    <row r="157" spans="1:7" ht="63" x14ac:dyDescent="0.25">
      <c r="A157" s="10" t="s">
        <v>279</v>
      </c>
      <c r="B157" s="10" t="s">
        <v>248</v>
      </c>
      <c r="C157" s="11" t="s">
        <v>280</v>
      </c>
      <c r="D157" s="9" t="s">
        <v>250</v>
      </c>
      <c r="E157" s="9">
        <v>20</v>
      </c>
      <c r="F157" s="40"/>
      <c r="G157" s="40">
        <f t="shared" si="23"/>
        <v>0</v>
      </c>
    </row>
    <row r="158" spans="1:7" ht="47.25" x14ac:dyDescent="0.25">
      <c r="A158" s="10" t="s">
        <v>281</v>
      </c>
      <c r="B158" s="10" t="s">
        <v>248</v>
      </c>
      <c r="C158" s="11" t="s">
        <v>282</v>
      </c>
      <c r="D158" s="9" t="s">
        <v>250</v>
      </c>
      <c r="E158" s="9">
        <v>8</v>
      </c>
      <c r="F158" s="40"/>
      <c r="G158" s="40">
        <f t="shared" si="23"/>
        <v>0</v>
      </c>
    </row>
    <row r="159" spans="1:7" ht="47.25" x14ac:dyDescent="0.25">
      <c r="A159" s="10" t="s">
        <v>283</v>
      </c>
      <c r="B159" s="10" t="s">
        <v>248</v>
      </c>
      <c r="C159" s="11" t="s">
        <v>284</v>
      </c>
      <c r="D159" s="9" t="s">
        <v>250</v>
      </c>
      <c r="E159" s="9">
        <v>3</v>
      </c>
      <c r="F159" s="40"/>
      <c r="G159" s="40">
        <f t="shared" si="23"/>
        <v>0</v>
      </c>
    </row>
    <row r="160" spans="1:7" ht="47.25" x14ac:dyDescent="0.25">
      <c r="A160" s="10" t="s">
        <v>285</v>
      </c>
      <c r="B160" s="10" t="s">
        <v>248</v>
      </c>
      <c r="C160" s="11" t="s">
        <v>286</v>
      </c>
      <c r="D160" s="9" t="s">
        <v>250</v>
      </c>
      <c r="E160" s="9">
        <v>1</v>
      </c>
      <c r="F160" s="40"/>
      <c r="G160" s="40">
        <f t="shared" si="23"/>
        <v>0</v>
      </c>
    </row>
    <row r="161" spans="1:7" ht="47.25" x14ac:dyDescent="0.25">
      <c r="A161" s="10" t="s">
        <v>287</v>
      </c>
      <c r="B161" s="10" t="s">
        <v>248</v>
      </c>
      <c r="C161" s="11" t="s">
        <v>288</v>
      </c>
      <c r="D161" s="9" t="s">
        <v>250</v>
      </c>
      <c r="E161" s="9">
        <v>1</v>
      </c>
      <c r="F161" s="40"/>
      <c r="G161" s="40">
        <f t="shared" si="23"/>
        <v>0</v>
      </c>
    </row>
    <row r="162" spans="1:7" ht="47.25" x14ac:dyDescent="0.25">
      <c r="A162" s="10" t="s">
        <v>289</v>
      </c>
      <c r="B162" s="10" t="s">
        <v>248</v>
      </c>
      <c r="C162" s="11" t="s">
        <v>290</v>
      </c>
      <c r="D162" s="9" t="s">
        <v>250</v>
      </c>
      <c r="E162" s="9">
        <v>6</v>
      </c>
      <c r="F162" s="40"/>
      <c r="G162" s="40">
        <f t="shared" si="23"/>
        <v>0</v>
      </c>
    </row>
    <row r="163" spans="1:7" ht="47.25" x14ac:dyDescent="0.25">
      <c r="A163" s="10" t="s">
        <v>291</v>
      </c>
      <c r="B163" s="10" t="s">
        <v>248</v>
      </c>
      <c r="C163" s="11" t="s">
        <v>292</v>
      </c>
      <c r="D163" s="9" t="s">
        <v>250</v>
      </c>
      <c r="E163" s="9">
        <v>2</v>
      </c>
      <c r="F163" s="40"/>
      <c r="G163" s="40">
        <f t="shared" si="23"/>
        <v>0</v>
      </c>
    </row>
    <row r="164" spans="1:7" ht="47.25" x14ac:dyDescent="0.25">
      <c r="A164" s="10" t="s">
        <v>293</v>
      </c>
      <c r="B164" s="10" t="s">
        <v>248</v>
      </c>
      <c r="C164" s="11" t="s">
        <v>294</v>
      </c>
      <c r="D164" s="9" t="s">
        <v>250</v>
      </c>
      <c r="E164" s="9">
        <v>6</v>
      </c>
      <c r="F164" s="40"/>
      <c r="G164" s="40">
        <f t="shared" si="23"/>
        <v>0</v>
      </c>
    </row>
    <row r="165" spans="1:7" x14ac:dyDescent="0.25">
      <c r="A165" s="10" t="s">
        <v>295</v>
      </c>
      <c r="B165" s="10" t="s">
        <v>3042</v>
      </c>
      <c r="C165" s="11" t="s">
        <v>296</v>
      </c>
      <c r="D165" s="9" t="s">
        <v>250</v>
      </c>
      <c r="E165" s="9">
        <v>1</v>
      </c>
      <c r="F165" s="40"/>
      <c r="G165" s="40">
        <f t="shared" si="23"/>
        <v>0</v>
      </c>
    </row>
    <row r="166" spans="1:7" x14ac:dyDescent="0.25">
      <c r="A166" s="10" t="s">
        <v>297</v>
      </c>
      <c r="B166" s="10" t="s">
        <v>3042</v>
      </c>
      <c r="C166" s="11" t="s">
        <v>298</v>
      </c>
      <c r="D166" s="9" t="s">
        <v>250</v>
      </c>
      <c r="E166" s="9">
        <v>9</v>
      </c>
      <c r="F166" s="40"/>
      <c r="G166" s="40">
        <f t="shared" si="23"/>
        <v>0</v>
      </c>
    </row>
    <row r="167" spans="1:7" x14ac:dyDescent="0.25">
      <c r="A167" s="10" t="s">
        <v>299</v>
      </c>
      <c r="B167" s="10" t="s">
        <v>3042</v>
      </c>
      <c r="C167" s="11" t="s">
        <v>300</v>
      </c>
      <c r="D167" s="9" t="s">
        <v>250</v>
      </c>
      <c r="E167" s="9">
        <v>39</v>
      </c>
      <c r="F167" s="40"/>
      <c r="G167" s="40">
        <f t="shared" si="23"/>
        <v>0</v>
      </c>
    </row>
    <row r="168" spans="1:7" x14ac:dyDescent="0.25">
      <c r="A168" s="10" t="s">
        <v>301</v>
      </c>
      <c r="B168" s="10" t="s">
        <v>3042</v>
      </c>
      <c r="C168" s="11" t="s">
        <v>302</v>
      </c>
      <c r="D168" s="9" t="s">
        <v>250</v>
      </c>
      <c r="E168" s="9">
        <v>4</v>
      </c>
      <c r="F168" s="40"/>
      <c r="G168" s="40">
        <f t="shared" si="23"/>
        <v>0</v>
      </c>
    </row>
    <row r="169" spans="1:7" x14ac:dyDescent="0.25">
      <c r="A169" s="10" t="s">
        <v>303</v>
      </c>
      <c r="B169" s="10" t="s">
        <v>248</v>
      </c>
      <c r="C169" s="11" t="s">
        <v>304</v>
      </c>
      <c r="D169" s="9" t="s">
        <v>250</v>
      </c>
      <c r="E169" s="9">
        <v>2</v>
      </c>
      <c r="F169" s="40"/>
      <c r="G169" s="40">
        <f t="shared" si="23"/>
        <v>0</v>
      </c>
    </row>
    <row r="170" spans="1:7" x14ac:dyDescent="0.25">
      <c r="A170" s="10" t="s">
        <v>305</v>
      </c>
      <c r="B170" s="10" t="s">
        <v>248</v>
      </c>
      <c r="C170" s="11" t="s">
        <v>306</v>
      </c>
      <c r="D170" s="9" t="s">
        <v>250</v>
      </c>
      <c r="E170" s="9">
        <v>16</v>
      </c>
      <c r="F170" s="40"/>
      <c r="G170" s="40">
        <f t="shared" si="23"/>
        <v>0</v>
      </c>
    </row>
    <row r="171" spans="1:7" ht="31.5" x14ac:dyDescent="0.25">
      <c r="A171" s="10" t="s">
        <v>307</v>
      </c>
      <c r="B171" s="10" t="s">
        <v>248</v>
      </c>
      <c r="C171" s="11" t="s">
        <v>308</v>
      </c>
      <c r="D171" s="9" t="s">
        <v>250</v>
      </c>
      <c r="E171" s="9">
        <v>2</v>
      </c>
      <c r="F171" s="40"/>
      <c r="G171" s="40">
        <f t="shared" si="23"/>
        <v>0</v>
      </c>
    </row>
    <row r="172" spans="1:7" x14ac:dyDescent="0.25">
      <c r="A172" s="10" t="s">
        <v>309</v>
      </c>
      <c r="B172" s="10" t="s">
        <v>248</v>
      </c>
      <c r="C172" s="11" t="s">
        <v>310</v>
      </c>
      <c r="D172" s="9" t="s">
        <v>250</v>
      </c>
      <c r="E172" s="9">
        <v>8</v>
      </c>
      <c r="F172" s="40"/>
      <c r="G172" s="40">
        <f t="shared" si="23"/>
        <v>0</v>
      </c>
    </row>
    <row r="173" spans="1:7" x14ac:dyDescent="0.25">
      <c r="A173" s="30"/>
      <c r="B173" s="31"/>
      <c r="C173" s="29" t="s">
        <v>311</v>
      </c>
      <c r="D173" s="31" t="s">
        <v>397</v>
      </c>
      <c r="E173" s="31" t="s">
        <v>397</v>
      </c>
      <c r="F173" s="31" t="s">
        <v>397</v>
      </c>
      <c r="G173" s="45">
        <f>SUM(G142:G172)</f>
        <v>0</v>
      </c>
    </row>
    <row r="174" spans="1:7" ht="31.5" x14ac:dyDescent="0.25">
      <c r="A174" s="27"/>
      <c r="B174" s="14"/>
      <c r="C174" s="15" t="s">
        <v>312</v>
      </c>
      <c r="D174" s="14" t="s">
        <v>397</v>
      </c>
      <c r="E174" s="14" t="s">
        <v>397</v>
      </c>
      <c r="F174" s="14" t="s">
        <v>397</v>
      </c>
      <c r="G174" s="44">
        <f>G173+G139</f>
        <v>0</v>
      </c>
    </row>
    <row r="175" spans="1:7" x14ac:dyDescent="0.25">
      <c r="A175" s="8">
        <v>7</v>
      </c>
      <c r="B175" s="8" t="s">
        <v>313</v>
      </c>
      <c r="C175" s="7" t="s">
        <v>314</v>
      </c>
      <c r="D175" s="8" t="s">
        <v>397</v>
      </c>
      <c r="E175" s="8" t="s">
        <v>397</v>
      </c>
      <c r="F175" s="8" t="s">
        <v>397</v>
      </c>
      <c r="G175" s="8" t="s">
        <v>397</v>
      </c>
    </row>
    <row r="176" spans="1:7" x14ac:dyDescent="0.25">
      <c r="A176" s="407" t="s">
        <v>315</v>
      </c>
      <c r="B176" s="407" t="s">
        <v>316</v>
      </c>
      <c r="C176" s="17" t="s">
        <v>317</v>
      </c>
      <c r="D176" s="407" t="s">
        <v>397</v>
      </c>
      <c r="E176" s="16" t="s">
        <v>397</v>
      </c>
      <c r="F176" s="407" t="s">
        <v>397</v>
      </c>
      <c r="G176" s="407" t="s">
        <v>397</v>
      </c>
    </row>
    <row r="177" spans="1:12" ht="31.5" x14ac:dyDescent="0.25">
      <c r="A177" s="407"/>
      <c r="B177" s="407"/>
      <c r="C177" s="17" t="s">
        <v>21</v>
      </c>
      <c r="D177" s="407"/>
      <c r="E177" s="16" t="s">
        <v>397</v>
      </c>
      <c r="F177" s="407"/>
      <c r="G177" s="407"/>
    </row>
    <row r="178" spans="1:12" ht="31.5" x14ac:dyDescent="0.25">
      <c r="A178" s="10" t="s">
        <v>318</v>
      </c>
      <c r="B178" s="10" t="s">
        <v>316</v>
      </c>
      <c r="C178" s="11" t="s">
        <v>319</v>
      </c>
      <c r="D178" s="10" t="s">
        <v>39</v>
      </c>
      <c r="E178" s="9">
        <v>4085</v>
      </c>
      <c r="F178" s="40"/>
      <c r="G178" s="40">
        <f t="shared" ref="G178" si="24">ROUND(E178*F178,2)</f>
        <v>0</v>
      </c>
    </row>
    <row r="179" spans="1:12" ht="47.25" x14ac:dyDescent="0.25">
      <c r="A179" s="10" t="s">
        <v>320</v>
      </c>
      <c r="B179" s="10" t="s">
        <v>316</v>
      </c>
      <c r="C179" s="11" t="s">
        <v>321</v>
      </c>
      <c r="D179" s="10" t="s">
        <v>39</v>
      </c>
      <c r="E179" s="9">
        <v>408</v>
      </c>
      <c r="F179" s="40"/>
      <c r="G179" s="40">
        <f t="shared" ref="G179:G187" si="25">ROUND(E179*F179,2)</f>
        <v>0</v>
      </c>
    </row>
    <row r="180" spans="1:12" ht="31.5" x14ac:dyDescent="0.25">
      <c r="A180" s="10" t="s">
        <v>322</v>
      </c>
      <c r="B180" s="10" t="s">
        <v>316</v>
      </c>
      <c r="C180" s="11" t="s">
        <v>323</v>
      </c>
      <c r="D180" s="10" t="s">
        <v>39</v>
      </c>
      <c r="E180" s="9">
        <v>1</v>
      </c>
      <c r="F180" s="40"/>
      <c r="G180" s="40">
        <f t="shared" si="25"/>
        <v>0</v>
      </c>
      <c r="L180" s="267"/>
    </row>
    <row r="181" spans="1:12" ht="47.25" x14ac:dyDescent="0.25">
      <c r="A181" s="10" t="s">
        <v>324</v>
      </c>
      <c r="B181" s="10" t="s">
        <v>316</v>
      </c>
      <c r="C181" s="11" t="s">
        <v>325</v>
      </c>
      <c r="D181" s="10" t="s">
        <v>39</v>
      </c>
      <c r="E181" s="9">
        <v>1</v>
      </c>
      <c r="F181" s="40"/>
      <c r="G181" s="40">
        <f t="shared" si="25"/>
        <v>0</v>
      </c>
      <c r="L181" s="267"/>
    </row>
    <row r="182" spans="1:12" ht="31.5" x14ac:dyDescent="0.25">
      <c r="A182" s="10" t="s">
        <v>326</v>
      </c>
      <c r="B182" s="10" t="s">
        <v>316</v>
      </c>
      <c r="C182" s="11" t="s">
        <v>327</v>
      </c>
      <c r="D182" s="10" t="s">
        <v>39</v>
      </c>
      <c r="E182" s="9">
        <v>81</v>
      </c>
      <c r="F182" s="40"/>
      <c r="G182" s="40">
        <f t="shared" si="25"/>
        <v>0</v>
      </c>
    </row>
    <row r="183" spans="1:12" ht="47.25" x14ac:dyDescent="0.25">
      <c r="A183" s="10" t="s">
        <v>328</v>
      </c>
      <c r="B183" s="10" t="s">
        <v>316</v>
      </c>
      <c r="C183" s="11" t="s">
        <v>329</v>
      </c>
      <c r="D183" s="10" t="s">
        <v>39</v>
      </c>
      <c r="E183" s="9">
        <v>8</v>
      </c>
      <c r="F183" s="40"/>
      <c r="G183" s="40">
        <f t="shared" si="25"/>
        <v>0</v>
      </c>
    </row>
    <row r="184" spans="1:12" ht="31.5" x14ac:dyDescent="0.25">
      <c r="A184" s="10" t="s">
        <v>330</v>
      </c>
      <c r="B184" s="10" t="s">
        <v>316</v>
      </c>
      <c r="C184" s="11" t="s">
        <v>331</v>
      </c>
      <c r="D184" s="10" t="s">
        <v>39</v>
      </c>
      <c r="E184" s="9">
        <v>382</v>
      </c>
      <c r="F184" s="40"/>
      <c r="G184" s="40">
        <f t="shared" si="25"/>
        <v>0</v>
      </c>
    </row>
    <row r="185" spans="1:12" ht="47.25" x14ac:dyDescent="0.25">
      <c r="A185" s="10" t="s">
        <v>332</v>
      </c>
      <c r="B185" s="10" t="s">
        <v>316</v>
      </c>
      <c r="C185" s="11" t="s">
        <v>333</v>
      </c>
      <c r="D185" s="10" t="s">
        <v>39</v>
      </c>
      <c r="E185" s="9">
        <v>38</v>
      </c>
      <c r="F185" s="40"/>
      <c r="G185" s="40">
        <f t="shared" si="25"/>
        <v>0</v>
      </c>
    </row>
    <row r="186" spans="1:12" ht="31.5" x14ac:dyDescent="0.25">
      <c r="A186" s="10" t="s">
        <v>334</v>
      </c>
      <c r="B186" s="10" t="s">
        <v>316</v>
      </c>
      <c r="C186" s="11" t="s">
        <v>335</v>
      </c>
      <c r="D186" s="10" t="s">
        <v>39</v>
      </c>
      <c r="E186" s="9">
        <v>346</v>
      </c>
      <c r="F186" s="40"/>
      <c r="G186" s="40">
        <f t="shared" si="25"/>
        <v>0</v>
      </c>
    </row>
    <row r="187" spans="1:12" ht="47.25" x14ac:dyDescent="0.25">
      <c r="A187" s="10" t="s">
        <v>336</v>
      </c>
      <c r="B187" s="10" t="s">
        <v>316</v>
      </c>
      <c r="C187" s="11" t="s">
        <v>337</v>
      </c>
      <c r="D187" s="10" t="s">
        <v>39</v>
      </c>
      <c r="E187" s="9">
        <v>35</v>
      </c>
      <c r="F187" s="40"/>
      <c r="G187" s="40">
        <f t="shared" si="25"/>
        <v>0</v>
      </c>
    </row>
    <row r="188" spans="1:12" x14ac:dyDescent="0.25">
      <c r="A188" s="30"/>
      <c r="B188" s="30"/>
      <c r="C188" s="29" t="s">
        <v>338</v>
      </c>
      <c r="D188" s="30"/>
      <c r="E188" s="36"/>
      <c r="F188" s="31"/>
      <c r="G188" s="48">
        <f>SUM(G178:G187)</f>
        <v>0</v>
      </c>
    </row>
    <row r="189" spans="1:12" x14ac:dyDescent="0.25">
      <c r="A189" s="407" t="s">
        <v>339</v>
      </c>
      <c r="B189" s="407" t="s">
        <v>340</v>
      </c>
      <c r="C189" s="17" t="s">
        <v>341</v>
      </c>
      <c r="D189" s="408" t="s">
        <v>397</v>
      </c>
      <c r="E189" s="21" t="s">
        <v>397</v>
      </c>
      <c r="F189" s="404" t="s">
        <v>397</v>
      </c>
      <c r="G189" s="404" t="s">
        <v>397</v>
      </c>
    </row>
    <row r="190" spans="1:12" ht="31.5" x14ac:dyDescent="0.25">
      <c r="A190" s="407"/>
      <c r="B190" s="407"/>
      <c r="C190" s="17" t="s">
        <v>21</v>
      </c>
      <c r="D190" s="408"/>
      <c r="E190" s="21" t="s">
        <v>397</v>
      </c>
      <c r="F190" s="404"/>
      <c r="G190" s="404"/>
    </row>
    <row r="191" spans="1:12" ht="31.5" x14ac:dyDescent="0.25">
      <c r="A191" s="10" t="s">
        <v>342</v>
      </c>
      <c r="B191" s="10" t="s">
        <v>343</v>
      </c>
      <c r="C191" s="11" t="s">
        <v>344</v>
      </c>
      <c r="D191" s="10" t="s">
        <v>250</v>
      </c>
      <c r="E191" s="9">
        <v>1427</v>
      </c>
      <c r="F191" s="40"/>
      <c r="G191" s="40">
        <f t="shared" ref="G191" si="26">ROUND(E191*F191,2)</f>
        <v>0</v>
      </c>
      <c r="K191" s="311"/>
    </row>
    <row r="192" spans="1:12" ht="47.25" x14ac:dyDescent="0.25">
      <c r="A192" s="10" t="s">
        <v>345</v>
      </c>
      <c r="B192" s="10" t="s">
        <v>343</v>
      </c>
      <c r="C192" s="11" t="s">
        <v>346</v>
      </c>
      <c r="D192" s="10" t="s">
        <v>250</v>
      </c>
      <c r="E192" s="9">
        <v>143</v>
      </c>
      <c r="F192" s="40"/>
      <c r="G192" s="40">
        <f t="shared" ref="G192:G202" si="27">ROUND(E192*F192,2)</f>
        <v>0</v>
      </c>
      <c r="K192" s="311"/>
    </row>
    <row r="193" spans="1:11" ht="31.5" x14ac:dyDescent="0.25">
      <c r="A193" s="10" t="s">
        <v>347</v>
      </c>
      <c r="B193" s="10" t="s">
        <v>343</v>
      </c>
      <c r="C193" s="11" t="s">
        <v>348</v>
      </c>
      <c r="D193" s="10" t="s">
        <v>250</v>
      </c>
      <c r="E193" s="9">
        <v>2143</v>
      </c>
      <c r="F193" s="40"/>
      <c r="G193" s="40">
        <f t="shared" si="27"/>
        <v>0</v>
      </c>
      <c r="K193" s="311"/>
    </row>
    <row r="194" spans="1:11" ht="47.25" x14ac:dyDescent="0.25">
      <c r="A194" s="10" t="s">
        <v>347</v>
      </c>
      <c r="B194" s="10" t="s">
        <v>343</v>
      </c>
      <c r="C194" s="11" t="s">
        <v>349</v>
      </c>
      <c r="D194" s="10" t="s">
        <v>250</v>
      </c>
      <c r="E194" s="9">
        <v>214</v>
      </c>
      <c r="F194" s="40"/>
      <c r="G194" s="40">
        <f t="shared" si="27"/>
        <v>0</v>
      </c>
      <c r="K194" s="311"/>
    </row>
    <row r="195" spans="1:11" ht="31.5" x14ac:dyDescent="0.25">
      <c r="A195" s="10" t="s">
        <v>350</v>
      </c>
      <c r="B195" s="10" t="s">
        <v>343</v>
      </c>
      <c r="C195" s="11" t="s">
        <v>351</v>
      </c>
      <c r="D195" s="10" t="s">
        <v>250</v>
      </c>
      <c r="E195" s="9">
        <v>83</v>
      </c>
      <c r="F195" s="40"/>
      <c r="G195" s="40">
        <f t="shared" si="27"/>
        <v>0</v>
      </c>
      <c r="K195" s="312"/>
    </row>
    <row r="196" spans="1:11" ht="47.25" x14ac:dyDescent="0.25">
      <c r="A196" s="10" t="s">
        <v>352</v>
      </c>
      <c r="B196" s="10" t="s">
        <v>343</v>
      </c>
      <c r="C196" s="11" t="s">
        <v>353</v>
      </c>
      <c r="D196" s="10" t="s">
        <v>250</v>
      </c>
      <c r="E196" s="9">
        <v>8</v>
      </c>
      <c r="F196" s="40"/>
      <c r="G196" s="40">
        <f t="shared" si="27"/>
        <v>0</v>
      </c>
    </row>
    <row r="197" spans="1:11" ht="31.5" x14ac:dyDescent="0.25">
      <c r="A197" s="10" t="s">
        <v>354</v>
      </c>
      <c r="B197" s="10" t="s">
        <v>355</v>
      </c>
      <c r="C197" s="11" t="s">
        <v>356</v>
      </c>
      <c r="D197" s="10" t="s">
        <v>250</v>
      </c>
      <c r="E197" s="9">
        <v>242</v>
      </c>
      <c r="F197" s="40"/>
      <c r="G197" s="40">
        <f t="shared" si="27"/>
        <v>0</v>
      </c>
    </row>
    <row r="198" spans="1:11" ht="47.25" x14ac:dyDescent="0.25">
      <c r="A198" s="10" t="s">
        <v>357</v>
      </c>
      <c r="B198" s="10" t="s">
        <v>355</v>
      </c>
      <c r="C198" s="11" t="s">
        <v>358</v>
      </c>
      <c r="D198" s="10" t="s">
        <v>250</v>
      </c>
      <c r="E198" s="9">
        <v>24</v>
      </c>
      <c r="F198" s="40"/>
      <c r="G198" s="40">
        <f t="shared" si="27"/>
        <v>0</v>
      </c>
    </row>
    <row r="199" spans="1:11" ht="31.5" x14ac:dyDescent="0.25">
      <c r="A199" s="10" t="s">
        <v>359</v>
      </c>
      <c r="B199" s="10" t="s">
        <v>355</v>
      </c>
      <c r="C199" s="11" t="s">
        <v>360</v>
      </c>
      <c r="D199" s="10" t="s">
        <v>250</v>
      </c>
      <c r="E199" s="9">
        <v>397</v>
      </c>
      <c r="F199" s="40"/>
      <c r="G199" s="40">
        <f t="shared" si="27"/>
        <v>0</v>
      </c>
    </row>
    <row r="200" spans="1:11" ht="47.25" x14ac:dyDescent="0.25">
      <c r="A200" s="10" t="s">
        <v>361</v>
      </c>
      <c r="B200" s="10" t="s">
        <v>355</v>
      </c>
      <c r="C200" s="11" t="s">
        <v>362</v>
      </c>
      <c r="D200" s="10" t="s">
        <v>250</v>
      </c>
      <c r="E200" s="9">
        <v>40</v>
      </c>
      <c r="F200" s="40"/>
      <c r="G200" s="40">
        <f t="shared" si="27"/>
        <v>0</v>
      </c>
    </row>
    <row r="201" spans="1:11" ht="31.5" x14ac:dyDescent="0.25">
      <c r="A201" s="10" t="s">
        <v>363</v>
      </c>
      <c r="B201" s="10" t="s">
        <v>355</v>
      </c>
      <c r="C201" s="11" t="s">
        <v>364</v>
      </c>
      <c r="D201" s="10" t="s">
        <v>250</v>
      </c>
      <c r="E201" s="9">
        <v>31</v>
      </c>
      <c r="F201" s="40"/>
      <c r="G201" s="40">
        <f t="shared" si="27"/>
        <v>0</v>
      </c>
    </row>
    <row r="202" spans="1:11" ht="47.25" x14ac:dyDescent="0.25">
      <c r="A202" s="10" t="s">
        <v>365</v>
      </c>
      <c r="B202" s="10" t="s">
        <v>355</v>
      </c>
      <c r="C202" s="11" t="s">
        <v>366</v>
      </c>
      <c r="D202" s="10" t="s">
        <v>250</v>
      </c>
      <c r="E202" s="9">
        <v>3</v>
      </c>
      <c r="F202" s="40"/>
      <c r="G202" s="40">
        <f t="shared" si="27"/>
        <v>0</v>
      </c>
    </row>
    <row r="203" spans="1:11" x14ac:dyDescent="0.25">
      <c r="A203" s="30"/>
      <c r="B203" s="30"/>
      <c r="C203" s="29" t="s">
        <v>367</v>
      </c>
      <c r="D203" s="30" t="s">
        <v>397</v>
      </c>
      <c r="E203" s="36" t="s">
        <v>397</v>
      </c>
      <c r="F203" s="31" t="s">
        <v>397</v>
      </c>
      <c r="G203" s="48">
        <f>SUM(G191:G202)</f>
        <v>0</v>
      </c>
    </row>
    <row r="204" spans="1:11" x14ac:dyDescent="0.25">
      <c r="A204" s="407" t="s">
        <v>368</v>
      </c>
      <c r="B204" s="407" t="s">
        <v>369</v>
      </c>
      <c r="C204" s="17" t="s">
        <v>370</v>
      </c>
      <c r="D204" s="407" t="s">
        <v>397</v>
      </c>
      <c r="E204" s="16" t="s">
        <v>397</v>
      </c>
      <c r="F204" s="404" t="s">
        <v>397</v>
      </c>
      <c r="G204" s="404" t="s">
        <v>397</v>
      </c>
    </row>
    <row r="205" spans="1:11" x14ac:dyDescent="0.25">
      <c r="A205" s="407"/>
      <c r="B205" s="407"/>
      <c r="C205" s="17" t="s">
        <v>371</v>
      </c>
      <c r="D205" s="407"/>
      <c r="E205" s="16" t="s">
        <v>397</v>
      </c>
      <c r="F205" s="404"/>
      <c r="G205" s="404"/>
    </row>
    <row r="206" spans="1:11" ht="31.5" x14ac:dyDescent="0.25">
      <c r="A206" s="10" t="s">
        <v>372</v>
      </c>
      <c r="B206" s="10" t="s">
        <v>369</v>
      </c>
      <c r="C206" s="12" t="s">
        <v>373</v>
      </c>
      <c r="D206" s="10" t="s">
        <v>32</v>
      </c>
      <c r="E206" s="9">
        <v>186</v>
      </c>
      <c r="F206" s="40"/>
      <c r="G206" s="40">
        <f t="shared" ref="G206:G207" si="28">ROUND(E206*F206,2)</f>
        <v>0</v>
      </c>
    </row>
    <row r="207" spans="1:11" ht="31.5" x14ac:dyDescent="0.25">
      <c r="A207" s="10" t="s">
        <v>374</v>
      </c>
      <c r="B207" s="10" t="s">
        <v>369</v>
      </c>
      <c r="C207" s="12" t="s">
        <v>375</v>
      </c>
      <c r="D207" s="10" t="s">
        <v>32</v>
      </c>
      <c r="E207" s="9">
        <v>194</v>
      </c>
      <c r="F207" s="40"/>
      <c r="G207" s="40">
        <f t="shared" si="28"/>
        <v>0</v>
      </c>
    </row>
    <row r="208" spans="1:11" x14ac:dyDescent="0.25">
      <c r="A208" s="30"/>
      <c r="B208" s="30"/>
      <c r="C208" s="29" t="s">
        <v>376</v>
      </c>
      <c r="D208" s="30" t="s">
        <v>397</v>
      </c>
      <c r="E208" s="36" t="s">
        <v>397</v>
      </c>
      <c r="F208" s="31" t="s">
        <v>397</v>
      </c>
      <c r="G208" s="48">
        <f>SUM(G206:G207)</f>
        <v>0</v>
      </c>
    </row>
    <row r="209" spans="1:9" x14ac:dyDescent="0.25">
      <c r="A209" s="407" t="s">
        <v>377</v>
      </c>
      <c r="B209" s="407" t="s">
        <v>378</v>
      </c>
      <c r="C209" s="17" t="s">
        <v>379</v>
      </c>
      <c r="D209" s="407" t="s">
        <v>397</v>
      </c>
      <c r="E209" s="16" t="s">
        <v>397</v>
      </c>
      <c r="F209" s="404" t="s">
        <v>397</v>
      </c>
      <c r="G209" s="404" t="s">
        <v>397</v>
      </c>
    </row>
    <row r="210" spans="1:9" ht="31.5" x14ac:dyDescent="0.25">
      <c r="A210" s="407"/>
      <c r="B210" s="407"/>
      <c r="C210" s="17" t="s">
        <v>21</v>
      </c>
      <c r="D210" s="407"/>
      <c r="E210" s="16" t="s">
        <v>397</v>
      </c>
      <c r="F210" s="404"/>
      <c r="G210" s="404"/>
    </row>
    <row r="211" spans="1:9" ht="31.5" x14ac:dyDescent="0.25">
      <c r="A211" s="10" t="s">
        <v>380</v>
      </c>
      <c r="B211" s="10" t="s">
        <v>381</v>
      </c>
      <c r="C211" s="12" t="s">
        <v>382</v>
      </c>
      <c r="D211" s="10" t="s">
        <v>39</v>
      </c>
      <c r="E211" s="9">
        <v>2353</v>
      </c>
      <c r="F211" s="40"/>
      <c r="G211" s="40">
        <f t="shared" ref="G211:G212" si="29">ROUND(E211*F211,2)</f>
        <v>0</v>
      </c>
    </row>
    <row r="212" spans="1:9" ht="47.25" x14ac:dyDescent="0.25">
      <c r="A212" s="10" t="s">
        <v>383</v>
      </c>
      <c r="B212" s="10" t="s">
        <v>381</v>
      </c>
      <c r="C212" s="11" t="s">
        <v>384</v>
      </c>
      <c r="D212" s="10" t="s">
        <v>39</v>
      </c>
      <c r="E212" s="9">
        <v>235</v>
      </c>
      <c r="F212" s="40"/>
      <c r="G212" s="40">
        <f t="shared" si="29"/>
        <v>0</v>
      </c>
    </row>
    <row r="213" spans="1:9" x14ac:dyDescent="0.25">
      <c r="A213" s="30"/>
      <c r="B213" s="30"/>
      <c r="C213" s="29" t="s">
        <v>385</v>
      </c>
      <c r="D213" s="31" t="s">
        <v>397</v>
      </c>
      <c r="E213" s="31" t="s">
        <v>397</v>
      </c>
      <c r="F213" s="36" t="s">
        <v>397</v>
      </c>
      <c r="G213" s="49">
        <f>SUM(G211:G212)</f>
        <v>0</v>
      </c>
    </row>
    <row r="214" spans="1:9" ht="47.25" x14ac:dyDescent="0.25">
      <c r="A214" s="407" t="s">
        <v>386</v>
      </c>
      <c r="B214" s="407" t="s">
        <v>387</v>
      </c>
      <c r="C214" s="17" t="s">
        <v>388</v>
      </c>
      <c r="D214" s="407" t="s">
        <v>397</v>
      </c>
      <c r="E214" s="16" t="s">
        <v>397</v>
      </c>
      <c r="F214" s="404" t="s">
        <v>397</v>
      </c>
      <c r="G214" s="405" t="s">
        <v>397</v>
      </c>
    </row>
    <row r="215" spans="1:9" ht="31.5" x14ac:dyDescent="0.25">
      <c r="A215" s="407"/>
      <c r="B215" s="407"/>
      <c r="C215" s="17" t="s">
        <v>21</v>
      </c>
      <c r="D215" s="407"/>
      <c r="E215" s="16" t="s">
        <v>397</v>
      </c>
      <c r="F215" s="404"/>
      <c r="G215" s="405"/>
    </row>
    <row r="216" spans="1:9" ht="31.5" x14ac:dyDescent="0.25">
      <c r="A216" s="10"/>
      <c r="B216" s="10" t="s">
        <v>387</v>
      </c>
      <c r="C216" s="11" t="s">
        <v>389</v>
      </c>
      <c r="D216" s="10" t="s">
        <v>39</v>
      </c>
      <c r="E216" s="9">
        <v>100.52</v>
      </c>
      <c r="F216" s="40"/>
      <c r="G216" s="40">
        <f t="shared" ref="G216" si="30">ROUND(E216*F216,2)</f>
        <v>0</v>
      </c>
    </row>
    <row r="217" spans="1:9" x14ac:dyDescent="0.25">
      <c r="A217" s="406"/>
      <c r="B217" s="407" t="s">
        <v>390</v>
      </c>
      <c r="C217" s="17" t="s">
        <v>391</v>
      </c>
      <c r="D217" s="407" t="s">
        <v>397</v>
      </c>
      <c r="E217" s="16" t="s">
        <v>397</v>
      </c>
      <c r="F217" s="404" t="s">
        <v>397</v>
      </c>
      <c r="G217" s="405" t="s">
        <v>397</v>
      </c>
    </row>
    <row r="218" spans="1:9" ht="31.5" x14ac:dyDescent="0.25">
      <c r="A218" s="406"/>
      <c r="B218" s="407"/>
      <c r="C218" s="17" t="s">
        <v>21</v>
      </c>
      <c r="D218" s="407"/>
      <c r="E218" s="16" t="s">
        <v>397</v>
      </c>
      <c r="F218" s="404"/>
      <c r="G218" s="405"/>
    </row>
    <row r="219" spans="1:9" ht="31.5" x14ac:dyDescent="0.25">
      <c r="A219" s="10" t="s">
        <v>392</v>
      </c>
      <c r="B219" s="10" t="s">
        <v>3043</v>
      </c>
      <c r="C219" s="11" t="s">
        <v>393</v>
      </c>
      <c r="D219" s="10" t="s">
        <v>24</v>
      </c>
      <c r="E219" s="9">
        <v>2</v>
      </c>
      <c r="F219" s="40"/>
      <c r="G219" s="40">
        <f t="shared" ref="G219" si="31">ROUND(E219*F219,2)</f>
        <v>0</v>
      </c>
    </row>
    <row r="220" spans="1:9" ht="31.5" x14ac:dyDescent="0.25">
      <c r="A220" s="30"/>
      <c r="B220" s="30"/>
      <c r="C220" s="29" t="s">
        <v>394</v>
      </c>
      <c r="D220" s="31"/>
      <c r="E220" s="31"/>
      <c r="F220" s="36"/>
      <c r="G220" s="49">
        <f>G219+G216</f>
        <v>0</v>
      </c>
    </row>
    <row r="221" spans="1:9" x14ac:dyDescent="0.25">
      <c r="A221" s="14"/>
      <c r="B221" s="14"/>
      <c r="C221" s="15" t="s">
        <v>395</v>
      </c>
      <c r="D221" s="27"/>
      <c r="E221" s="27"/>
      <c r="F221" s="38"/>
      <c r="G221" s="50">
        <f>G220+G213+G208+G203+G188</f>
        <v>0</v>
      </c>
    </row>
    <row r="222" spans="1:9" ht="18.75" x14ac:dyDescent="0.3">
      <c r="A222" s="401" t="s">
        <v>396</v>
      </c>
      <c r="B222" s="402"/>
      <c r="C222" s="402"/>
      <c r="D222" s="402"/>
      <c r="E222" s="402"/>
      <c r="F222" s="403"/>
      <c r="G222" s="47">
        <f>G8+SUM(G10:G10)+SUM(G14:G22)+SUM(G27:G28)+SUM(G31:G32)+G38+SUM(G44:G45)+SUM(G49:G50)+G54+SUM(G58:G59)+SUM(G63:G70)+SUM(G74:G75)+SUM(G81:G96)+G100+SUM(G103:G104)+G108+SUM(G112:G123)+G127+SUM(G133:G138)+SUM(G142:G172)+SUM(G178:G187)+SUM(G191:G202)+SUM(G206:G207)+SUM(G211:G212)+G216+G219</f>
        <v>0</v>
      </c>
      <c r="H222" s="51"/>
      <c r="I222" s="51"/>
    </row>
  </sheetData>
  <mergeCells count="117">
    <mergeCell ref="F2:F4"/>
    <mergeCell ref="G2:G4"/>
    <mergeCell ref="B3:B4"/>
    <mergeCell ref="A2:A4"/>
    <mergeCell ref="D2:D4"/>
    <mergeCell ref="E2:E4"/>
    <mergeCell ref="A12:A13"/>
    <mergeCell ref="B12:B13"/>
    <mergeCell ref="D12:D13"/>
    <mergeCell ref="F12:F13"/>
    <mergeCell ref="G12:G13"/>
    <mergeCell ref="F36:F37"/>
    <mergeCell ref="G36:G37"/>
    <mergeCell ref="A42:A43"/>
    <mergeCell ref="B42:B43"/>
    <mergeCell ref="D42:D43"/>
    <mergeCell ref="F42:F43"/>
    <mergeCell ref="G42:G43"/>
    <mergeCell ref="A36:A37"/>
    <mergeCell ref="B36:B37"/>
    <mergeCell ref="D36:D37"/>
    <mergeCell ref="F47:F48"/>
    <mergeCell ref="G47:G48"/>
    <mergeCell ref="A52:A53"/>
    <mergeCell ref="B52:B53"/>
    <mergeCell ref="D52:D53"/>
    <mergeCell ref="F52:F53"/>
    <mergeCell ref="G52:G53"/>
    <mergeCell ref="A47:A48"/>
    <mergeCell ref="B47:B48"/>
    <mergeCell ref="D47:D48"/>
    <mergeCell ref="F56:F57"/>
    <mergeCell ref="G56:G57"/>
    <mergeCell ref="A61:A62"/>
    <mergeCell ref="B61:B62"/>
    <mergeCell ref="D61:D62"/>
    <mergeCell ref="F61:F62"/>
    <mergeCell ref="G61:G62"/>
    <mergeCell ref="A56:A57"/>
    <mergeCell ref="B56:B57"/>
    <mergeCell ref="D56:D57"/>
    <mergeCell ref="F72:F73"/>
    <mergeCell ref="G72:G73"/>
    <mergeCell ref="A79:A80"/>
    <mergeCell ref="B79:B80"/>
    <mergeCell ref="D79:D80"/>
    <mergeCell ref="F79:F80"/>
    <mergeCell ref="G79:G80"/>
    <mergeCell ref="A72:A73"/>
    <mergeCell ref="B72:B73"/>
    <mergeCell ref="D72:D73"/>
    <mergeCell ref="F98:F99"/>
    <mergeCell ref="G98:G99"/>
    <mergeCell ref="A101:A102"/>
    <mergeCell ref="B101:B102"/>
    <mergeCell ref="D101:D102"/>
    <mergeCell ref="F101:F102"/>
    <mergeCell ref="G101:G102"/>
    <mergeCell ref="A98:A99"/>
    <mergeCell ref="B98:B99"/>
    <mergeCell ref="D98:D99"/>
    <mergeCell ref="F106:F107"/>
    <mergeCell ref="G106:G107"/>
    <mergeCell ref="A110:A111"/>
    <mergeCell ref="B110:B111"/>
    <mergeCell ref="D110:D111"/>
    <mergeCell ref="F110:F111"/>
    <mergeCell ref="G110:G111"/>
    <mergeCell ref="A106:A107"/>
    <mergeCell ref="B106:B107"/>
    <mergeCell ref="D106:D107"/>
    <mergeCell ref="F125:F126"/>
    <mergeCell ref="G125:G126"/>
    <mergeCell ref="A131:A132"/>
    <mergeCell ref="B131:B132"/>
    <mergeCell ref="D131:D132"/>
    <mergeCell ref="F131:F132"/>
    <mergeCell ref="G131:G132"/>
    <mergeCell ref="A125:A126"/>
    <mergeCell ref="B125:B126"/>
    <mergeCell ref="D125:D126"/>
    <mergeCell ref="F140:F141"/>
    <mergeCell ref="G140:G141"/>
    <mergeCell ref="A176:A177"/>
    <mergeCell ref="B176:B177"/>
    <mergeCell ref="D176:D177"/>
    <mergeCell ref="F176:F177"/>
    <mergeCell ref="G176:G177"/>
    <mergeCell ref="A140:A141"/>
    <mergeCell ref="B140:B141"/>
    <mergeCell ref="D140:D141"/>
    <mergeCell ref="F189:F190"/>
    <mergeCell ref="G189:G190"/>
    <mergeCell ref="A204:A205"/>
    <mergeCell ref="B204:B205"/>
    <mergeCell ref="D204:D205"/>
    <mergeCell ref="F204:F205"/>
    <mergeCell ref="G204:G205"/>
    <mergeCell ref="A189:A190"/>
    <mergeCell ref="B189:B190"/>
    <mergeCell ref="D189:D190"/>
    <mergeCell ref="A222:F222"/>
    <mergeCell ref="F217:F218"/>
    <mergeCell ref="G217:G218"/>
    <mergeCell ref="A217:A218"/>
    <mergeCell ref="B217:B218"/>
    <mergeCell ref="D217:D218"/>
    <mergeCell ref="F209:F210"/>
    <mergeCell ref="G209:G210"/>
    <mergeCell ref="A214:A215"/>
    <mergeCell ref="B214:B215"/>
    <mergeCell ref="D214:D215"/>
    <mergeCell ref="F214:F215"/>
    <mergeCell ref="G214:G215"/>
    <mergeCell ref="A209:A210"/>
    <mergeCell ref="B209:B210"/>
    <mergeCell ref="D209:D2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3B64-5CE8-4369-8819-B38FC3DF416B}">
  <dimension ref="A2:L161"/>
  <sheetViews>
    <sheetView zoomScale="85" zoomScaleNormal="85" workbookViewId="0">
      <selection activeCell="C82" sqref="C82"/>
    </sheetView>
  </sheetViews>
  <sheetFormatPr defaultColWidth="9.140625" defaultRowHeight="15.75" x14ac:dyDescent="0.25"/>
  <cols>
    <col min="1" max="1" width="10.7109375" style="39" customWidth="1"/>
    <col min="2" max="2" width="14.85546875" style="39" customWidth="1"/>
    <col min="3" max="3" width="68.42578125" style="3" customWidth="1"/>
    <col min="4" max="4" width="9.28515625" style="39" bestFit="1" customWidth="1"/>
    <col min="5" max="5" width="14.28515625" style="39" customWidth="1"/>
    <col min="6" max="6" width="11.42578125" style="86" bestFit="1" customWidth="1"/>
    <col min="7" max="7" width="16.28515625" style="75" customWidth="1"/>
    <col min="8" max="8" width="16.28515625" style="3" customWidth="1"/>
    <col min="9" max="9" width="17.140625" style="3" customWidth="1"/>
    <col min="10" max="10" width="9.140625" style="3"/>
    <col min="11" max="11" width="59.28515625" style="173" customWidth="1"/>
    <col min="12" max="12" width="53.42578125" style="3" customWidth="1"/>
    <col min="13" max="16384" width="9.140625" style="3"/>
  </cols>
  <sheetData>
    <row r="2" spans="1:12" ht="26.25" customHeight="1" x14ac:dyDescent="0.25">
      <c r="A2" s="396" t="s">
        <v>0</v>
      </c>
      <c r="B2" s="251"/>
      <c r="C2" s="2" t="s">
        <v>605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2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2" x14ac:dyDescent="0.25">
      <c r="A4" s="396"/>
      <c r="B4" s="396"/>
      <c r="C4" s="4" t="s">
        <v>8</v>
      </c>
      <c r="D4" s="397"/>
      <c r="E4" s="397"/>
      <c r="F4" s="410"/>
      <c r="G4" s="410"/>
      <c r="L4" s="267"/>
    </row>
    <row r="5" spans="1:12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2" x14ac:dyDescent="0.25">
      <c r="A6" s="68" t="s">
        <v>404</v>
      </c>
      <c r="B6" s="68"/>
      <c r="C6" s="69" t="s">
        <v>405</v>
      </c>
      <c r="D6" s="68"/>
      <c r="E6" s="68"/>
      <c r="F6" s="83"/>
      <c r="G6" s="74"/>
    </row>
    <row r="7" spans="1:12" x14ac:dyDescent="0.25">
      <c r="A7" s="16" t="s">
        <v>12</v>
      </c>
      <c r="B7" s="16"/>
      <c r="C7" s="17" t="s">
        <v>406</v>
      </c>
      <c r="D7" s="16" t="s">
        <v>397</v>
      </c>
      <c r="E7" s="16" t="s">
        <v>397</v>
      </c>
      <c r="F7" s="70" t="s">
        <v>397</v>
      </c>
      <c r="G7" s="70" t="s">
        <v>397</v>
      </c>
    </row>
    <row r="8" spans="1:12" ht="47.25" x14ac:dyDescent="0.25">
      <c r="A8" s="52" t="s">
        <v>407</v>
      </c>
      <c r="B8" s="54" t="s">
        <v>36</v>
      </c>
      <c r="C8" s="55" t="s">
        <v>2610</v>
      </c>
      <c r="D8" s="53" t="s">
        <v>409</v>
      </c>
      <c r="E8" s="88">
        <v>48.38</v>
      </c>
      <c r="F8" s="76"/>
      <c r="G8" s="71">
        <f>ROUND(E8*F8,2)</f>
        <v>0</v>
      </c>
    </row>
    <row r="9" spans="1:12" ht="63" x14ac:dyDescent="0.25">
      <c r="A9" s="52" t="s">
        <v>410</v>
      </c>
      <c r="B9" s="54" t="s">
        <v>36</v>
      </c>
      <c r="C9" s="56" t="s">
        <v>2611</v>
      </c>
      <c r="D9" s="53" t="s">
        <v>39</v>
      </c>
      <c r="E9" s="88">
        <v>167.39</v>
      </c>
      <c r="F9" s="77"/>
      <c r="G9" s="71">
        <f>ROUND(E9*F9,2)</f>
        <v>0</v>
      </c>
    </row>
    <row r="10" spans="1:12" ht="63" x14ac:dyDescent="0.25">
      <c r="A10" s="52" t="s">
        <v>411</v>
      </c>
      <c r="B10" s="54" t="s">
        <v>36</v>
      </c>
      <c r="C10" s="56" t="s">
        <v>2612</v>
      </c>
      <c r="D10" s="53" t="s">
        <v>39</v>
      </c>
      <c r="E10" s="88">
        <v>35.21</v>
      </c>
      <c r="F10" s="77"/>
      <c r="G10" s="71">
        <f t="shared" ref="G10:G12" si="0">ROUND(E10*F10,2)</f>
        <v>0</v>
      </c>
    </row>
    <row r="11" spans="1:12" ht="47.25" x14ac:dyDescent="0.25">
      <c r="A11" s="52" t="s">
        <v>412</v>
      </c>
      <c r="B11" s="54" t="s">
        <v>36</v>
      </c>
      <c r="C11" s="56" t="s">
        <v>2613</v>
      </c>
      <c r="D11" s="53" t="s">
        <v>232</v>
      </c>
      <c r="E11" s="88">
        <v>2.87</v>
      </c>
      <c r="F11" s="77"/>
      <c r="G11" s="71">
        <f t="shared" si="0"/>
        <v>0</v>
      </c>
    </row>
    <row r="12" spans="1:12" ht="31.5" x14ac:dyDescent="0.25">
      <c r="A12" s="52" t="s">
        <v>3449</v>
      </c>
      <c r="B12" s="54" t="s">
        <v>36</v>
      </c>
      <c r="C12" s="56" t="s">
        <v>3450</v>
      </c>
      <c r="D12" s="53" t="s">
        <v>41</v>
      </c>
      <c r="E12" s="88">
        <v>102.92</v>
      </c>
      <c r="F12" s="77"/>
      <c r="G12" s="71">
        <f t="shared" si="0"/>
        <v>0</v>
      </c>
    </row>
    <row r="13" spans="1:12" x14ac:dyDescent="0.25">
      <c r="A13" s="19"/>
      <c r="B13" s="19"/>
      <c r="C13" s="20" t="s">
        <v>421</v>
      </c>
      <c r="D13" s="19" t="s">
        <v>397</v>
      </c>
      <c r="E13" s="19" t="s">
        <v>397</v>
      </c>
      <c r="F13" s="78" t="s">
        <v>397</v>
      </c>
      <c r="G13" s="95">
        <f>SUM(G8:G12)</f>
        <v>0</v>
      </c>
    </row>
    <row r="14" spans="1:12" s="57" customFormat="1" x14ac:dyDescent="0.25">
      <c r="A14" s="16" t="s">
        <v>15</v>
      </c>
      <c r="B14" s="21"/>
      <c r="C14" s="17" t="s">
        <v>413</v>
      </c>
      <c r="D14" s="21" t="s">
        <v>397</v>
      </c>
      <c r="E14" s="21" t="s">
        <v>397</v>
      </c>
      <c r="F14" s="79" t="s">
        <v>397</v>
      </c>
      <c r="G14" s="72" t="s">
        <v>397</v>
      </c>
      <c r="K14" s="262"/>
    </row>
    <row r="15" spans="1:12" ht="63" x14ac:dyDescent="0.25">
      <c r="A15" s="52" t="s">
        <v>2948</v>
      </c>
      <c r="B15" s="54" t="s">
        <v>408</v>
      </c>
      <c r="C15" s="56" t="s">
        <v>2614</v>
      </c>
      <c r="D15" s="53" t="s">
        <v>17</v>
      </c>
      <c r="E15" s="88">
        <v>0.52</v>
      </c>
      <c r="F15" s="76"/>
      <c r="G15" s="71">
        <f>ROUND(E15*F15,2)</f>
        <v>0</v>
      </c>
    </row>
    <row r="16" spans="1:12" ht="63" x14ac:dyDescent="0.25">
      <c r="A16" s="52" t="s">
        <v>2949</v>
      </c>
      <c r="B16" s="54" t="s">
        <v>408</v>
      </c>
      <c r="C16" s="56" t="s">
        <v>2615</v>
      </c>
      <c r="D16" s="53" t="s">
        <v>17</v>
      </c>
      <c r="E16" s="88">
        <v>0.14000000000000001</v>
      </c>
      <c r="F16" s="76"/>
      <c r="G16" s="71">
        <f t="shared" ref="G16:G17" si="1">ROUND(E16*F16,2)</f>
        <v>0</v>
      </c>
    </row>
    <row r="17" spans="1:8" ht="47.25" x14ac:dyDescent="0.25">
      <c r="A17" s="52" t="s">
        <v>414</v>
      </c>
      <c r="B17" s="54" t="s">
        <v>408</v>
      </c>
      <c r="C17" s="56" t="s">
        <v>2616</v>
      </c>
      <c r="D17" s="53" t="s">
        <v>39</v>
      </c>
      <c r="E17" s="88">
        <v>188.34</v>
      </c>
      <c r="F17" s="76"/>
      <c r="G17" s="71">
        <f t="shared" si="1"/>
        <v>0</v>
      </c>
    </row>
    <row r="18" spans="1:8" x14ac:dyDescent="0.25">
      <c r="A18" s="19"/>
      <c r="B18" s="19"/>
      <c r="C18" s="20" t="s">
        <v>422</v>
      </c>
      <c r="D18" s="19" t="s">
        <v>397</v>
      </c>
      <c r="E18" s="19" t="s">
        <v>397</v>
      </c>
      <c r="F18" s="78" t="s">
        <v>397</v>
      </c>
      <c r="G18" s="95">
        <f>SUM(G15:G17)</f>
        <v>0</v>
      </c>
    </row>
    <row r="19" spans="1:8" x14ac:dyDescent="0.25">
      <c r="A19" s="16" t="s">
        <v>16</v>
      </c>
      <c r="B19" s="21"/>
      <c r="C19" s="17" t="s">
        <v>416</v>
      </c>
      <c r="D19" s="22" t="s">
        <v>397</v>
      </c>
      <c r="E19" s="22" t="s">
        <v>397</v>
      </c>
      <c r="F19" s="79" t="s">
        <v>397</v>
      </c>
      <c r="G19" s="72" t="s">
        <v>397</v>
      </c>
    </row>
    <row r="20" spans="1:8" ht="47.25" x14ac:dyDescent="0.25">
      <c r="A20" s="52" t="s">
        <v>2950</v>
      </c>
      <c r="B20" s="54" t="s">
        <v>36</v>
      </c>
      <c r="C20" s="56" t="s">
        <v>2617</v>
      </c>
      <c r="D20" s="53" t="s">
        <v>39</v>
      </c>
      <c r="E20" s="88">
        <v>82.47</v>
      </c>
      <c r="F20" s="5"/>
      <c r="G20" s="71">
        <f t="shared" ref="G20:G21" si="2">ROUND(E20*F20,2)</f>
        <v>0</v>
      </c>
    </row>
    <row r="21" spans="1:8" ht="47.25" x14ac:dyDescent="0.25">
      <c r="A21" s="52" t="s">
        <v>2951</v>
      </c>
      <c r="B21" s="54" t="s">
        <v>36</v>
      </c>
      <c r="C21" s="56" t="s">
        <v>2618</v>
      </c>
      <c r="D21" s="53" t="s">
        <v>232</v>
      </c>
      <c r="E21" s="88">
        <v>120</v>
      </c>
      <c r="F21" s="5"/>
      <c r="G21" s="71">
        <f t="shared" si="2"/>
        <v>0</v>
      </c>
    </row>
    <row r="22" spans="1:8" ht="63" x14ac:dyDescent="0.25">
      <c r="A22" s="52" t="s">
        <v>418</v>
      </c>
      <c r="B22" s="54" t="s">
        <v>36</v>
      </c>
      <c r="C22" s="56" t="s">
        <v>2619</v>
      </c>
      <c r="D22" s="53" t="s">
        <v>39</v>
      </c>
      <c r="E22" s="88">
        <v>120</v>
      </c>
      <c r="F22" s="76"/>
      <c r="G22" s="71">
        <f>ROUND(E22*F22,2)</f>
        <v>0</v>
      </c>
    </row>
    <row r="23" spans="1:8" ht="31.5" x14ac:dyDescent="0.25">
      <c r="A23" s="52" t="s">
        <v>417</v>
      </c>
      <c r="B23" s="54" t="s">
        <v>36</v>
      </c>
      <c r="C23" s="56" t="s">
        <v>2620</v>
      </c>
      <c r="D23" s="53" t="s">
        <v>41</v>
      </c>
      <c r="E23" s="88">
        <v>9</v>
      </c>
      <c r="F23" s="76"/>
      <c r="G23" s="71">
        <f>ROUND(E23*F23,2)</f>
        <v>0</v>
      </c>
    </row>
    <row r="24" spans="1:8" x14ac:dyDescent="0.25">
      <c r="A24" s="24"/>
      <c r="B24" s="19"/>
      <c r="C24" s="20" t="s">
        <v>423</v>
      </c>
      <c r="D24" s="19" t="s">
        <v>397</v>
      </c>
      <c r="E24" s="19" t="s">
        <v>397</v>
      </c>
      <c r="F24" s="78" t="s">
        <v>397</v>
      </c>
      <c r="G24" s="95">
        <f>SUM(G20:G23)+G15</f>
        <v>0</v>
      </c>
    </row>
    <row r="25" spans="1:8" x14ac:dyDescent="0.25">
      <c r="A25" s="27"/>
      <c r="B25" s="14"/>
      <c r="C25" s="15" t="s">
        <v>419</v>
      </c>
      <c r="D25" s="14" t="s">
        <v>397</v>
      </c>
      <c r="E25" s="14" t="s">
        <v>397</v>
      </c>
      <c r="F25" s="80" t="s">
        <v>397</v>
      </c>
      <c r="G25" s="96">
        <f>G24+G18+G13</f>
        <v>0</v>
      </c>
    </row>
    <row r="26" spans="1:8" x14ac:dyDescent="0.25">
      <c r="A26" s="68">
        <v>2</v>
      </c>
      <c r="B26" s="68"/>
      <c r="C26" s="69" t="s">
        <v>45</v>
      </c>
      <c r="D26" s="68"/>
      <c r="E26" s="68"/>
      <c r="F26" s="83"/>
      <c r="G26" s="74"/>
    </row>
    <row r="27" spans="1:8" ht="47.25" x14ac:dyDescent="0.25">
      <c r="A27" s="52" t="s">
        <v>2952</v>
      </c>
      <c r="B27" s="54" t="s">
        <v>47</v>
      </c>
      <c r="C27" s="56" t="s">
        <v>2621</v>
      </c>
      <c r="D27" s="53" t="s">
        <v>41</v>
      </c>
      <c r="E27" s="89">
        <v>9042.1</v>
      </c>
      <c r="F27" s="76"/>
      <c r="G27" s="71">
        <f t="shared" ref="G27:G32" si="3">ROUND(E27*F27,2)</f>
        <v>0</v>
      </c>
      <c r="H27" s="59"/>
    </row>
    <row r="28" spans="1:8" ht="63" x14ac:dyDescent="0.25">
      <c r="A28" s="52" t="s">
        <v>2953</v>
      </c>
      <c r="B28" s="54" t="s">
        <v>47</v>
      </c>
      <c r="C28" s="56" t="s">
        <v>2622</v>
      </c>
      <c r="D28" s="53" t="s">
        <v>41</v>
      </c>
      <c r="E28" s="89">
        <v>7.6</v>
      </c>
      <c r="F28" s="76"/>
      <c r="G28" s="71">
        <f t="shared" si="3"/>
        <v>0</v>
      </c>
    </row>
    <row r="29" spans="1:8" ht="63" x14ac:dyDescent="0.25">
      <c r="A29" s="52" t="s">
        <v>2954</v>
      </c>
      <c r="B29" s="54" t="s">
        <v>47</v>
      </c>
      <c r="C29" s="56" t="s">
        <v>2623</v>
      </c>
      <c r="D29" s="53" t="s">
        <v>41</v>
      </c>
      <c r="E29" s="89">
        <v>39.049999999999997</v>
      </c>
      <c r="F29" s="76"/>
      <c r="G29" s="71">
        <f t="shared" si="3"/>
        <v>0</v>
      </c>
      <c r="H29" s="59"/>
    </row>
    <row r="30" spans="1:8" ht="63" x14ac:dyDescent="0.25">
      <c r="A30" s="52" t="s">
        <v>2955</v>
      </c>
      <c r="B30" s="54" t="s">
        <v>47</v>
      </c>
      <c r="C30" s="56" t="s">
        <v>2624</v>
      </c>
      <c r="D30" s="53" t="s">
        <v>41</v>
      </c>
      <c r="E30" s="89">
        <v>26.68</v>
      </c>
      <c r="F30" s="76"/>
      <c r="G30" s="71">
        <f t="shared" si="3"/>
        <v>0</v>
      </c>
    </row>
    <row r="31" spans="1:8" ht="63" x14ac:dyDescent="0.25">
      <c r="A31" s="52" t="s">
        <v>2957</v>
      </c>
      <c r="B31" s="54" t="s">
        <v>47</v>
      </c>
      <c r="C31" s="56" t="s">
        <v>2625</v>
      </c>
      <c r="D31" s="53" t="s">
        <v>41</v>
      </c>
      <c r="E31" s="89">
        <v>3</v>
      </c>
      <c r="F31" s="76"/>
      <c r="G31" s="71">
        <f t="shared" si="3"/>
        <v>0</v>
      </c>
    </row>
    <row r="32" spans="1:8" ht="31.5" x14ac:dyDescent="0.25">
      <c r="A32" s="52" t="s">
        <v>2956</v>
      </c>
      <c r="B32" s="54" t="s">
        <v>47</v>
      </c>
      <c r="C32" s="56" t="s">
        <v>420</v>
      </c>
      <c r="D32" s="53" t="s">
        <v>232</v>
      </c>
      <c r="E32" s="89">
        <v>7673.47</v>
      </c>
      <c r="F32" s="76"/>
      <c r="G32" s="71">
        <f t="shared" si="3"/>
        <v>0</v>
      </c>
      <c r="H32" s="59"/>
    </row>
    <row r="33" spans="1:9" x14ac:dyDescent="0.25">
      <c r="A33" s="30"/>
      <c r="B33" s="31"/>
      <c r="C33" s="29" t="s">
        <v>424</v>
      </c>
      <c r="D33" s="31" t="s">
        <v>397</v>
      </c>
      <c r="E33" s="31" t="s">
        <v>397</v>
      </c>
      <c r="F33" s="82" t="s">
        <v>397</v>
      </c>
      <c r="G33" s="97">
        <f>SUM(G27:G32)</f>
        <v>0</v>
      </c>
    </row>
    <row r="34" spans="1:9" x14ac:dyDescent="0.25">
      <c r="A34" s="27"/>
      <c r="B34" s="14"/>
      <c r="C34" s="15" t="s">
        <v>57</v>
      </c>
      <c r="D34" s="14" t="s">
        <v>397</v>
      </c>
      <c r="E34" s="14" t="s">
        <v>397</v>
      </c>
      <c r="F34" s="80" t="s">
        <v>397</v>
      </c>
      <c r="G34" s="96">
        <f>G33</f>
        <v>0</v>
      </c>
    </row>
    <row r="35" spans="1:9" x14ac:dyDescent="0.25">
      <c r="A35" s="68">
        <v>3</v>
      </c>
      <c r="B35" s="68"/>
      <c r="C35" s="69" t="s">
        <v>425</v>
      </c>
      <c r="D35" s="68"/>
      <c r="E35" s="68"/>
      <c r="F35" s="83"/>
      <c r="G35" s="74"/>
    </row>
    <row r="36" spans="1:9" ht="31.5" x14ac:dyDescent="0.25">
      <c r="A36" s="52" t="s">
        <v>2958</v>
      </c>
      <c r="B36" s="54" t="s">
        <v>426</v>
      </c>
      <c r="C36" s="56" t="s">
        <v>427</v>
      </c>
      <c r="D36" s="53" t="s">
        <v>232</v>
      </c>
      <c r="E36" s="89">
        <v>536.83000000000004</v>
      </c>
      <c r="F36" s="76"/>
      <c r="G36" s="71">
        <f t="shared" ref="G36:G50" si="4">ROUND(E36*F36,2)</f>
        <v>0</v>
      </c>
      <c r="I36" s="58"/>
    </row>
    <row r="37" spans="1:9" ht="47.25" x14ac:dyDescent="0.25">
      <c r="A37" s="52" t="s">
        <v>2959</v>
      </c>
      <c r="B37" s="54" t="s">
        <v>426</v>
      </c>
      <c r="C37" s="56" t="s">
        <v>3048</v>
      </c>
      <c r="D37" s="53" t="s">
        <v>250</v>
      </c>
      <c r="E37" s="89">
        <v>7</v>
      </c>
      <c r="F37" s="76"/>
      <c r="G37" s="71">
        <f t="shared" si="4"/>
        <v>0</v>
      </c>
    </row>
    <row r="38" spans="1:9" ht="63" x14ac:dyDescent="0.25">
      <c r="A38" s="52" t="s">
        <v>2960</v>
      </c>
      <c r="B38" s="54" t="s">
        <v>426</v>
      </c>
      <c r="C38" s="56" t="s">
        <v>3049</v>
      </c>
      <c r="D38" s="53" t="s">
        <v>250</v>
      </c>
      <c r="E38" s="89">
        <v>18</v>
      </c>
      <c r="F38" s="76"/>
      <c r="G38" s="71">
        <f t="shared" si="4"/>
        <v>0</v>
      </c>
    </row>
    <row r="39" spans="1:9" ht="47.25" x14ac:dyDescent="0.25">
      <c r="A39" s="52" t="s">
        <v>2961</v>
      </c>
      <c r="B39" s="54" t="s">
        <v>426</v>
      </c>
      <c r="C39" s="56" t="s">
        <v>3050</v>
      </c>
      <c r="D39" s="53" t="s">
        <v>250</v>
      </c>
      <c r="E39" s="89">
        <v>1</v>
      </c>
      <c r="F39" s="76"/>
      <c r="G39" s="71">
        <f t="shared" si="4"/>
        <v>0</v>
      </c>
    </row>
    <row r="40" spans="1:9" ht="31.5" x14ac:dyDescent="0.25">
      <c r="A40" s="52" t="s">
        <v>2962</v>
      </c>
      <c r="B40" s="54" t="s">
        <v>426</v>
      </c>
      <c r="C40" s="56" t="s">
        <v>428</v>
      </c>
      <c r="D40" s="53" t="s">
        <v>41</v>
      </c>
      <c r="E40" s="89">
        <v>12.51</v>
      </c>
      <c r="F40" s="76"/>
      <c r="G40" s="71">
        <f t="shared" si="4"/>
        <v>0</v>
      </c>
      <c r="I40" s="60"/>
    </row>
    <row r="41" spans="1:9" ht="31.5" x14ac:dyDescent="0.25">
      <c r="A41" s="52" t="s">
        <v>2963</v>
      </c>
      <c r="B41" s="54" t="s">
        <v>426</v>
      </c>
      <c r="C41" s="56" t="s">
        <v>429</v>
      </c>
      <c r="D41" s="53" t="s">
        <v>41</v>
      </c>
      <c r="E41" s="89">
        <v>6.08</v>
      </c>
      <c r="F41" s="76"/>
      <c r="G41" s="71">
        <f t="shared" si="4"/>
        <v>0</v>
      </c>
    </row>
    <row r="42" spans="1:9" ht="31.5" x14ac:dyDescent="0.25">
      <c r="A42" s="52" t="s">
        <v>2964</v>
      </c>
      <c r="B42" s="54" t="s">
        <v>426</v>
      </c>
      <c r="C42" s="56" t="s">
        <v>430</v>
      </c>
      <c r="D42" s="53" t="s">
        <v>39</v>
      </c>
      <c r="E42" s="89">
        <v>132.80000000000001</v>
      </c>
      <c r="F42" s="76"/>
      <c r="G42" s="71">
        <f t="shared" si="4"/>
        <v>0</v>
      </c>
    </row>
    <row r="43" spans="1:9" ht="31.5" x14ac:dyDescent="0.25">
      <c r="A43" s="52" t="s">
        <v>2965</v>
      </c>
      <c r="B43" s="54" t="s">
        <v>426</v>
      </c>
      <c r="C43" s="56" t="s">
        <v>431</v>
      </c>
      <c r="D43" s="53" t="s">
        <v>39</v>
      </c>
      <c r="E43" s="89">
        <v>99.59</v>
      </c>
      <c r="F43" s="76"/>
      <c r="G43" s="71">
        <f t="shared" si="4"/>
        <v>0</v>
      </c>
      <c r="I43" s="60"/>
    </row>
    <row r="44" spans="1:9" ht="31.5" x14ac:dyDescent="0.25">
      <c r="A44" s="52" t="s">
        <v>2966</v>
      </c>
      <c r="B44" s="54" t="s">
        <v>426</v>
      </c>
      <c r="C44" s="56" t="s">
        <v>432</v>
      </c>
      <c r="D44" s="53" t="s">
        <v>39</v>
      </c>
      <c r="E44" s="89">
        <v>212.61</v>
      </c>
      <c r="F44" s="76"/>
      <c r="G44" s="71">
        <f t="shared" si="4"/>
        <v>0</v>
      </c>
    </row>
    <row r="45" spans="1:9" ht="47.25" x14ac:dyDescent="0.25">
      <c r="A45" s="52" t="s">
        <v>2967</v>
      </c>
      <c r="B45" s="54" t="s">
        <v>426</v>
      </c>
      <c r="C45" s="56" t="s">
        <v>433</v>
      </c>
      <c r="D45" s="53" t="s">
        <v>434</v>
      </c>
      <c r="E45" s="89">
        <v>58</v>
      </c>
      <c r="F45" s="76"/>
      <c r="G45" s="71">
        <f t="shared" si="4"/>
        <v>0</v>
      </c>
    </row>
    <row r="46" spans="1:9" ht="47.25" x14ac:dyDescent="0.25">
      <c r="A46" s="52" t="s">
        <v>2968</v>
      </c>
      <c r="B46" s="54" t="s">
        <v>426</v>
      </c>
      <c r="C46" s="56" t="s">
        <v>435</v>
      </c>
      <c r="D46" s="53" t="s">
        <v>434</v>
      </c>
      <c r="E46" s="89">
        <v>16</v>
      </c>
      <c r="F46" s="76"/>
      <c r="G46" s="71">
        <f t="shared" si="4"/>
        <v>0</v>
      </c>
    </row>
    <row r="47" spans="1:9" ht="47.25" x14ac:dyDescent="0.25">
      <c r="A47" s="52" t="s">
        <v>2969</v>
      </c>
      <c r="B47" s="54" t="s">
        <v>426</v>
      </c>
      <c r="C47" s="56" t="s">
        <v>436</v>
      </c>
      <c r="D47" s="53" t="s">
        <v>434</v>
      </c>
      <c r="E47" s="89">
        <v>7</v>
      </c>
      <c r="F47" s="76"/>
      <c r="G47" s="71">
        <f t="shared" si="4"/>
        <v>0</v>
      </c>
    </row>
    <row r="48" spans="1:9" ht="47.25" x14ac:dyDescent="0.25">
      <c r="A48" s="52" t="s">
        <v>2970</v>
      </c>
      <c r="B48" s="54" t="s">
        <v>426</v>
      </c>
      <c r="C48" s="56" t="s">
        <v>437</v>
      </c>
      <c r="D48" s="53" t="s">
        <v>434</v>
      </c>
      <c r="E48" s="89">
        <v>17</v>
      </c>
      <c r="F48" s="76"/>
      <c r="G48" s="71">
        <f t="shared" si="4"/>
        <v>0</v>
      </c>
    </row>
    <row r="49" spans="1:9" ht="31.5" x14ac:dyDescent="0.25">
      <c r="A49" s="52" t="s">
        <v>2971</v>
      </c>
      <c r="B49" s="54" t="s">
        <v>426</v>
      </c>
      <c r="C49" s="56" t="s">
        <v>438</v>
      </c>
      <c r="D49" s="53" t="s">
        <v>41</v>
      </c>
      <c r="E49" s="89">
        <v>36.57</v>
      </c>
      <c r="F49" s="76"/>
      <c r="G49" s="71">
        <f t="shared" si="4"/>
        <v>0</v>
      </c>
      <c r="I49" s="60"/>
    </row>
    <row r="50" spans="1:9" ht="31.5" x14ac:dyDescent="0.25">
      <c r="A50" s="52" t="s">
        <v>2972</v>
      </c>
      <c r="B50" s="54" t="s">
        <v>426</v>
      </c>
      <c r="C50" s="56" t="s">
        <v>439</v>
      </c>
      <c r="D50" s="53" t="s">
        <v>41</v>
      </c>
      <c r="E50" s="89">
        <v>14.11</v>
      </c>
      <c r="F50" s="76"/>
      <c r="G50" s="71">
        <f t="shared" si="4"/>
        <v>0</v>
      </c>
    </row>
    <row r="51" spans="1:9" x14ac:dyDescent="0.25">
      <c r="A51" s="30"/>
      <c r="B51" s="31"/>
      <c r="C51" s="29" t="s">
        <v>440</v>
      </c>
      <c r="D51" s="31" t="s">
        <v>397</v>
      </c>
      <c r="E51" s="31" t="s">
        <v>397</v>
      </c>
      <c r="F51" s="82" t="s">
        <v>397</v>
      </c>
      <c r="G51" s="97">
        <f>SUM(G36:G50)</f>
        <v>0</v>
      </c>
    </row>
    <row r="52" spans="1:9" x14ac:dyDescent="0.25">
      <c r="A52" s="27"/>
      <c r="B52" s="14"/>
      <c r="C52" s="15" t="s">
        <v>441</v>
      </c>
      <c r="D52" s="14" t="s">
        <v>397</v>
      </c>
      <c r="E52" s="14" t="s">
        <v>397</v>
      </c>
      <c r="F52" s="80" t="s">
        <v>397</v>
      </c>
      <c r="G52" s="96">
        <f>G51</f>
        <v>0</v>
      </c>
    </row>
    <row r="53" spans="1:9" x14ac:dyDescent="0.25">
      <c r="A53" s="68">
        <v>4</v>
      </c>
      <c r="B53" s="68"/>
      <c r="C53" s="69" t="s">
        <v>442</v>
      </c>
      <c r="D53" s="68"/>
      <c r="E53" s="68"/>
      <c r="F53" s="83"/>
      <c r="G53" s="74"/>
    </row>
    <row r="54" spans="1:9" x14ac:dyDescent="0.25">
      <c r="A54" s="308" t="s">
        <v>65</v>
      </c>
      <c r="B54" s="68"/>
      <c r="C54" s="69" t="s">
        <v>487</v>
      </c>
      <c r="D54" s="68" t="s">
        <v>397</v>
      </c>
      <c r="E54" s="68" t="s">
        <v>397</v>
      </c>
      <c r="F54" s="83" t="s">
        <v>397</v>
      </c>
      <c r="G54" s="74" t="s">
        <v>397</v>
      </c>
    </row>
    <row r="55" spans="1:9" x14ac:dyDescent="0.25">
      <c r="A55" s="309" t="s">
        <v>68</v>
      </c>
      <c r="B55" s="61"/>
      <c r="C55" s="61" t="s">
        <v>485</v>
      </c>
      <c r="D55" s="4" t="s">
        <v>397</v>
      </c>
      <c r="E55" s="4" t="s">
        <v>397</v>
      </c>
      <c r="F55" s="81" t="s">
        <v>397</v>
      </c>
      <c r="G55" s="73" t="s">
        <v>397</v>
      </c>
    </row>
    <row r="56" spans="1:9" ht="31.5" x14ac:dyDescent="0.25">
      <c r="A56" s="52" t="s">
        <v>2973</v>
      </c>
      <c r="B56" s="54" t="s">
        <v>443</v>
      </c>
      <c r="C56" s="56" t="s">
        <v>2861</v>
      </c>
      <c r="D56" s="53" t="s">
        <v>232</v>
      </c>
      <c r="E56" s="89">
        <v>307.58999999999997</v>
      </c>
      <c r="F56" s="76"/>
      <c r="G56" s="71">
        <f t="shared" ref="G56:G59" si="5">ROUND(E56*F56,2)</f>
        <v>0</v>
      </c>
    </row>
    <row r="57" spans="1:9" ht="31.5" x14ac:dyDescent="0.25">
      <c r="A57" s="52" t="s">
        <v>2974</v>
      </c>
      <c r="B57" s="54" t="s">
        <v>444</v>
      </c>
      <c r="C57" s="56" t="s">
        <v>2862</v>
      </c>
      <c r="D57" s="53" t="s">
        <v>232</v>
      </c>
      <c r="E57" s="89">
        <v>307.58999999999997</v>
      </c>
      <c r="F57" s="76"/>
      <c r="G57" s="71">
        <f t="shared" si="5"/>
        <v>0</v>
      </c>
    </row>
    <row r="58" spans="1:9" ht="31.5" x14ac:dyDescent="0.25">
      <c r="A58" s="52" t="s">
        <v>2975</v>
      </c>
      <c r="B58" s="54" t="s">
        <v>444</v>
      </c>
      <c r="C58" s="56" t="s">
        <v>2863</v>
      </c>
      <c r="D58" s="53" t="s">
        <v>232</v>
      </c>
      <c r="E58" s="89">
        <v>307.58999999999997</v>
      </c>
      <c r="F58" s="76"/>
      <c r="G58" s="71">
        <f t="shared" si="5"/>
        <v>0</v>
      </c>
    </row>
    <row r="59" spans="1:9" ht="31.5" x14ac:dyDescent="0.25">
      <c r="A59" s="52" t="s">
        <v>2976</v>
      </c>
      <c r="B59" s="54" t="s">
        <v>445</v>
      </c>
      <c r="C59" s="56" t="s">
        <v>446</v>
      </c>
      <c r="D59" s="53" t="s">
        <v>232</v>
      </c>
      <c r="E59" s="89">
        <v>307.58999999999997</v>
      </c>
      <c r="F59" s="76"/>
      <c r="G59" s="71">
        <f t="shared" si="5"/>
        <v>0</v>
      </c>
    </row>
    <row r="60" spans="1:9" x14ac:dyDescent="0.25">
      <c r="A60" s="30"/>
      <c r="B60" s="31"/>
      <c r="C60" s="29" t="s">
        <v>447</v>
      </c>
      <c r="D60" s="31" t="s">
        <v>397</v>
      </c>
      <c r="E60" s="31" t="s">
        <v>397</v>
      </c>
      <c r="F60" s="82" t="s">
        <v>397</v>
      </c>
      <c r="G60" s="97">
        <f>SUM(G56:G59)</f>
        <v>0</v>
      </c>
    </row>
    <row r="61" spans="1:9" x14ac:dyDescent="0.25">
      <c r="A61" s="309" t="s">
        <v>70</v>
      </c>
      <c r="B61" s="61"/>
      <c r="C61" s="61" t="s">
        <v>489</v>
      </c>
      <c r="D61" s="4" t="s">
        <v>397</v>
      </c>
      <c r="E61" s="4" t="s">
        <v>397</v>
      </c>
      <c r="F61" s="81" t="s">
        <v>397</v>
      </c>
      <c r="G61" s="73" t="s">
        <v>397</v>
      </c>
    </row>
    <row r="62" spans="1:9" ht="31.5" x14ac:dyDescent="0.25">
      <c r="A62" s="52" t="s">
        <v>2977</v>
      </c>
      <c r="B62" s="54" t="s">
        <v>443</v>
      </c>
      <c r="C62" s="56" t="s">
        <v>2861</v>
      </c>
      <c r="D62" s="53" t="s">
        <v>232</v>
      </c>
      <c r="E62" s="66">
        <v>1260.03</v>
      </c>
      <c r="F62" s="90"/>
      <c r="G62" s="71">
        <f t="shared" ref="G62" si="6">ROUND(E62*F62,2)</f>
        <v>0</v>
      </c>
    </row>
    <row r="63" spans="1:9" ht="31.5" x14ac:dyDescent="0.25">
      <c r="A63" s="52" t="s">
        <v>2978</v>
      </c>
      <c r="B63" s="54" t="s">
        <v>448</v>
      </c>
      <c r="C63" s="56" t="s">
        <v>449</v>
      </c>
      <c r="D63" s="53" t="s">
        <v>232</v>
      </c>
      <c r="E63" s="66">
        <v>1260.03</v>
      </c>
      <c r="F63" s="76"/>
      <c r="G63" s="71">
        <f t="shared" ref="G63:G64" si="7">ROUND(E63*F63,2)</f>
        <v>0</v>
      </c>
    </row>
    <row r="64" spans="1:9" ht="31.5" x14ac:dyDescent="0.25">
      <c r="A64" s="52" t="s">
        <v>2979</v>
      </c>
      <c r="B64" s="54" t="s">
        <v>443</v>
      </c>
      <c r="C64" s="56" t="s">
        <v>450</v>
      </c>
      <c r="D64" s="53" t="s">
        <v>232</v>
      </c>
      <c r="E64" s="66">
        <v>1260.03</v>
      </c>
      <c r="F64" s="76"/>
      <c r="G64" s="71">
        <f t="shared" si="7"/>
        <v>0</v>
      </c>
    </row>
    <row r="65" spans="1:9" x14ac:dyDescent="0.25">
      <c r="A65" s="34"/>
      <c r="B65" s="30"/>
      <c r="C65" s="29" t="s">
        <v>451</v>
      </c>
      <c r="D65" s="31" t="s">
        <v>397</v>
      </c>
      <c r="E65" s="31" t="s">
        <v>397</v>
      </c>
      <c r="F65" s="82" t="s">
        <v>397</v>
      </c>
      <c r="G65" s="97">
        <f>SUM(G62:G64)</f>
        <v>0</v>
      </c>
    </row>
    <row r="66" spans="1:9" x14ac:dyDescent="0.25">
      <c r="A66" s="309" t="s">
        <v>995</v>
      </c>
      <c r="B66" s="61"/>
      <c r="C66" s="61" t="s">
        <v>486</v>
      </c>
      <c r="D66" s="4" t="s">
        <v>397</v>
      </c>
      <c r="E66" s="4" t="s">
        <v>397</v>
      </c>
      <c r="F66" s="81" t="s">
        <v>397</v>
      </c>
      <c r="G66" s="73" t="s">
        <v>397</v>
      </c>
    </row>
    <row r="67" spans="1:9" ht="31.5" x14ac:dyDescent="0.25">
      <c r="A67" s="52" t="s">
        <v>2980</v>
      </c>
      <c r="B67" s="54" t="s">
        <v>443</v>
      </c>
      <c r="C67" s="56" t="s">
        <v>2861</v>
      </c>
      <c r="D67" s="53" t="s">
        <v>232</v>
      </c>
      <c r="E67" s="89">
        <v>3322.15</v>
      </c>
      <c r="F67" s="90"/>
      <c r="G67" s="71">
        <f t="shared" ref="G67:G69" si="8">ROUND(E67*F67,2)</f>
        <v>0</v>
      </c>
    </row>
    <row r="68" spans="1:9" ht="31.5" x14ac:dyDescent="0.25">
      <c r="A68" s="52" t="s">
        <v>2981</v>
      </c>
      <c r="B68" s="54" t="s">
        <v>448</v>
      </c>
      <c r="C68" s="56" t="s">
        <v>449</v>
      </c>
      <c r="D68" s="53" t="s">
        <v>232</v>
      </c>
      <c r="E68" s="89">
        <v>3322.15</v>
      </c>
      <c r="F68" s="90"/>
      <c r="G68" s="71">
        <f t="shared" si="8"/>
        <v>0</v>
      </c>
    </row>
    <row r="69" spans="1:9" ht="31.5" x14ac:dyDescent="0.25">
      <c r="A69" s="52" t="s">
        <v>2982</v>
      </c>
      <c r="B69" s="54" t="s">
        <v>443</v>
      </c>
      <c r="C69" s="56" t="s">
        <v>450</v>
      </c>
      <c r="D69" s="53" t="s">
        <v>232</v>
      </c>
      <c r="E69" s="89">
        <v>3322.15</v>
      </c>
      <c r="F69" s="76"/>
      <c r="G69" s="71">
        <f t="shared" si="8"/>
        <v>0</v>
      </c>
    </row>
    <row r="70" spans="1:9" x14ac:dyDescent="0.25">
      <c r="A70" s="34"/>
      <c r="B70" s="34"/>
      <c r="C70" s="29" t="s">
        <v>452</v>
      </c>
      <c r="D70" s="31" t="s">
        <v>397</v>
      </c>
      <c r="E70" s="31" t="s">
        <v>397</v>
      </c>
      <c r="F70" s="82" t="s">
        <v>397</v>
      </c>
      <c r="G70" s="97">
        <f>SUM(G67:G69)</f>
        <v>0</v>
      </c>
    </row>
    <row r="71" spans="1:9" x14ac:dyDescent="0.25">
      <c r="A71" s="27"/>
      <c r="B71" s="14"/>
      <c r="C71" s="15" t="s">
        <v>453</v>
      </c>
      <c r="D71" s="14" t="s">
        <v>397</v>
      </c>
      <c r="E71" s="14" t="s">
        <v>397</v>
      </c>
      <c r="F71" s="80" t="s">
        <v>397</v>
      </c>
      <c r="G71" s="96">
        <f>G70+G65+G60</f>
        <v>0</v>
      </c>
    </row>
    <row r="72" spans="1:9" x14ac:dyDescent="0.25">
      <c r="A72" s="307" t="s">
        <v>73</v>
      </c>
      <c r="B72" s="68"/>
      <c r="C72" s="69" t="s">
        <v>488</v>
      </c>
      <c r="D72" s="68" t="s">
        <v>397</v>
      </c>
      <c r="E72" s="68" t="s">
        <v>397</v>
      </c>
      <c r="F72" s="83" t="s">
        <v>397</v>
      </c>
      <c r="G72" s="74" t="s">
        <v>397</v>
      </c>
    </row>
    <row r="73" spans="1:9" x14ac:dyDescent="0.25">
      <c r="A73" s="309" t="s">
        <v>77</v>
      </c>
      <c r="B73" s="61"/>
      <c r="C73" s="61" t="s">
        <v>489</v>
      </c>
      <c r="D73" s="4" t="s">
        <v>397</v>
      </c>
      <c r="E73" s="4" t="s">
        <v>397</v>
      </c>
      <c r="F73" s="81" t="s">
        <v>397</v>
      </c>
      <c r="G73" s="73" t="s">
        <v>397</v>
      </c>
    </row>
    <row r="74" spans="1:9" ht="31.5" x14ac:dyDescent="0.25">
      <c r="A74" s="52" t="s">
        <v>2983</v>
      </c>
      <c r="B74" s="54" t="s">
        <v>443</v>
      </c>
      <c r="C74" s="56" t="s">
        <v>450</v>
      </c>
      <c r="D74" s="53" t="s">
        <v>232</v>
      </c>
      <c r="E74" s="88">
        <v>590.03</v>
      </c>
      <c r="F74" s="76"/>
      <c r="G74" s="71">
        <f t="shared" ref="G74" si="9">ROUND(E74*F74,2)</f>
        <v>0</v>
      </c>
    </row>
    <row r="75" spans="1:9" x14ac:dyDescent="0.25">
      <c r="A75" s="34"/>
      <c r="B75" s="34"/>
      <c r="C75" s="29" t="s">
        <v>454</v>
      </c>
      <c r="D75" s="31" t="s">
        <v>397</v>
      </c>
      <c r="E75" s="31" t="s">
        <v>397</v>
      </c>
      <c r="F75" s="82" t="s">
        <v>397</v>
      </c>
      <c r="G75" s="97">
        <f>SUM(G74)</f>
        <v>0</v>
      </c>
    </row>
    <row r="76" spans="1:9" x14ac:dyDescent="0.25">
      <c r="A76" s="309" t="s">
        <v>80</v>
      </c>
      <c r="B76" s="61"/>
      <c r="C76" s="61" t="s">
        <v>486</v>
      </c>
      <c r="D76" s="4" t="s">
        <v>397</v>
      </c>
      <c r="E76" s="4" t="s">
        <v>397</v>
      </c>
      <c r="F76" s="81" t="s">
        <v>397</v>
      </c>
      <c r="G76" s="73" t="s">
        <v>397</v>
      </c>
    </row>
    <row r="77" spans="1:9" ht="31.5" x14ac:dyDescent="0.25">
      <c r="A77" s="52" t="s">
        <v>2984</v>
      </c>
      <c r="B77" s="54" t="s">
        <v>443</v>
      </c>
      <c r="C77" s="56" t="s">
        <v>450</v>
      </c>
      <c r="D77" s="53" t="s">
        <v>232</v>
      </c>
      <c r="E77" s="89">
        <v>2193.6799999999998</v>
      </c>
      <c r="F77" s="76"/>
      <c r="G77" s="71">
        <f t="shared" ref="G77" si="10">ROUND(E77*F77,2)</f>
        <v>0</v>
      </c>
      <c r="I77" s="60"/>
    </row>
    <row r="78" spans="1:9" x14ac:dyDescent="0.25">
      <c r="A78" s="34"/>
      <c r="B78" s="34"/>
      <c r="C78" s="29" t="s">
        <v>452</v>
      </c>
      <c r="D78" s="31" t="s">
        <v>397</v>
      </c>
      <c r="E78" s="31" t="s">
        <v>397</v>
      </c>
      <c r="F78" s="82" t="s">
        <v>397</v>
      </c>
      <c r="G78" s="97">
        <f>SUM(G77)</f>
        <v>0</v>
      </c>
    </row>
    <row r="79" spans="1:9" x14ac:dyDescent="0.25">
      <c r="A79" s="27"/>
      <c r="B79" s="14"/>
      <c r="C79" s="15" t="s">
        <v>455</v>
      </c>
      <c r="D79" s="14" t="s">
        <v>397</v>
      </c>
      <c r="E79" s="14" t="s">
        <v>397</v>
      </c>
      <c r="F79" s="80" t="s">
        <v>397</v>
      </c>
      <c r="G79" s="96">
        <f>G78+G75</f>
        <v>0</v>
      </c>
    </row>
    <row r="80" spans="1:9" x14ac:dyDescent="0.25">
      <c r="A80" s="307" t="s">
        <v>84</v>
      </c>
      <c r="B80" s="68"/>
      <c r="C80" s="69" t="s">
        <v>490</v>
      </c>
      <c r="D80" s="68" t="s">
        <v>397</v>
      </c>
      <c r="E80" s="68" t="s">
        <v>397</v>
      </c>
      <c r="F80" s="83" t="s">
        <v>397</v>
      </c>
      <c r="G80" s="74" t="s">
        <v>397</v>
      </c>
    </row>
    <row r="81" spans="1:9" x14ac:dyDescent="0.25">
      <c r="A81" s="309" t="s">
        <v>87</v>
      </c>
      <c r="B81" s="61"/>
      <c r="C81" s="61" t="s">
        <v>491</v>
      </c>
      <c r="D81" s="4" t="s">
        <v>397</v>
      </c>
      <c r="E81" s="4" t="s">
        <v>397</v>
      </c>
      <c r="F81" s="81" t="s">
        <v>397</v>
      </c>
      <c r="G81" s="73" t="s">
        <v>397</v>
      </c>
    </row>
    <row r="82" spans="1:9" ht="31.5" x14ac:dyDescent="0.25">
      <c r="A82" s="52" t="s">
        <v>2985</v>
      </c>
      <c r="B82" s="54" t="s">
        <v>456</v>
      </c>
      <c r="C82" s="56" t="s">
        <v>457</v>
      </c>
      <c r="D82" s="53" t="s">
        <v>232</v>
      </c>
      <c r="E82" s="89">
        <v>7365.88</v>
      </c>
      <c r="F82" s="76"/>
      <c r="G82" s="71">
        <f t="shared" ref="G82:G87" si="11">ROUND(E82*F82,2)</f>
        <v>0</v>
      </c>
      <c r="I82" s="59"/>
    </row>
    <row r="83" spans="1:9" ht="47.25" x14ac:dyDescent="0.25">
      <c r="A83" s="52" t="s">
        <v>2986</v>
      </c>
      <c r="B83" s="54" t="s">
        <v>458</v>
      </c>
      <c r="C83" s="56" t="s">
        <v>459</v>
      </c>
      <c r="D83" s="53" t="s">
        <v>232</v>
      </c>
      <c r="E83" s="89">
        <v>7365.88</v>
      </c>
      <c r="F83" s="76"/>
      <c r="G83" s="71">
        <f t="shared" si="11"/>
        <v>0</v>
      </c>
    </row>
    <row r="84" spans="1:9" ht="47.25" x14ac:dyDescent="0.25">
      <c r="A84" s="52" t="s">
        <v>2987</v>
      </c>
      <c r="B84" s="54" t="s">
        <v>456</v>
      </c>
      <c r="C84" s="56" t="s">
        <v>460</v>
      </c>
      <c r="D84" s="53" t="s">
        <v>232</v>
      </c>
      <c r="E84" s="89">
        <v>6820.19</v>
      </c>
      <c r="F84" s="76"/>
      <c r="G84" s="71">
        <f t="shared" si="11"/>
        <v>0</v>
      </c>
    </row>
    <row r="85" spans="1:9" ht="31.5" x14ac:dyDescent="0.25">
      <c r="A85" s="52" t="s">
        <v>2988</v>
      </c>
      <c r="B85" s="54" t="s">
        <v>456</v>
      </c>
      <c r="C85" s="56" t="s">
        <v>461</v>
      </c>
      <c r="D85" s="53" t="s">
        <v>232</v>
      </c>
      <c r="E85" s="89">
        <v>5515.82</v>
      </c>
      <c r="F85" s="76"/>
      <c r="G85" s="71">
        <f t="shared" si="11"/>
        <v>0</v>
      </c>
    </row>
    <row r="86" spans="1:9" ht="31.5" x14ac:dyDescent="0.25">
      <c r="A86" s="62" t="s">
        <v>2989</v>
      </c>
      <c r="B86" s="63" t="s">
        <v>462</v>
      </c>
      <c r="C86" s="64" t="s">
        <v>463</v>
      </c>
      <c r="D86" s="63" t="s">
        <v>415</v>
      </c>
      <c r="E86" s="89">
        <v>2095.6999999999998</v>
      </c>
      <c r="F86" s="76"/>
      <c r="G86" s="71">
        <f t="shared" si="11"/>
        <v>0</v>
      </c>
    </row>
    <row r="87" spans="1:9" ht="31.5" x14ac:dyDescent="0.25">
      <c r="A87" s="52" t="s">
        <v>2990</v>
      </c>
      <c r="B87" s="54" t="s">
        <v>464</v>
      </c>
      <c r="C87" s="56" t="s">
        <v>465</v>
      </c>
      <c r="D87" s="53" t="s">
        <v>41</v>
      </c>
      <c r="E87" s="89">
        <v>31.19</v>
      </c>
      <c r="F87" s="76"/>
      <c r="G87" s="71">
        <f t="shared" si="11"/>
        <v>0</v>
      </c>
    </row>
    <row r="88" spans="1:9" x14ac:dyDescent="0.25">
      <c r="A88" s="34"/>
      <c r="B88" s="34"/>
      <c r="C88" s="29" t="s">
        <v>466</v>
      </c>
      <c r="D88" s="31" t="s">
        <v>397</v>
      </c>
      <c r="E88" s="31" t="s">
        <v>397</v>
      </c>
      <c r="F88" s="82" t="s">
        <v>397</v>
      </c>
      <c r="G88" s="97">
        <f>SUM(G82:G87)</f>
        <v>0</v>
      </c>
    </row>
    <row r="89" spans="1:9" x14ac:dyDescent="0.25">
      <c r="A89" s="309" t="s">
        <v>2946</v>
      </c>
      <c r="B89" s="61"/>
      <c r="C89" s="61" t="s">
        <v>492</v>
      </c>
      <c r="D89" s="4" t="s">
        <v>397</v>
      </c>
      <c r="E89" s="4" t="s">
        <v>397</v>
      </c>
      <c r="F89" s="81" t="s">
        <v>397</v>
      </c>
      <c r="G89" s="73" t="s">
        <v>397</v>
      </c>
    </row>
    <row r="90" spans="1:9" ht="47.25" x14ac:dyDescent="0.25">
      <c r="A90" s="52" t="s">
        <v>2991</v>
      </c>
      <c r="B90" s="54" t="s">
        <v>456</v>
      </c>
      <c r="C90" s="56" t="s">
        <v>467</v>
      </c>
      <c r="D90" s="53" t="s">
        <v>232</v>
      </c>
      <c r="E90" s="89">
        <v>48</v>
      </c>
      <c r="F90" s="90"/>
      <c r="G90" s="71">
        <f t="shared" ref="G90:G94" si="12">ROUND(E90*F90,2)</f>
        <v>0</v>
      </c>
    </row>
    <row r="91" spans="1:9" ht="47.25" x14ac:dyDescent="0.25">
      <c r="A91" s="52" t="s">
        <v>2992</v>
      </c>
      <c r="B91" s="54" t="s">
        <v>456</v>
      </c>
      <c r="C91" s="56" t="s">
        <v>468</v>
      </c>
      <c r="D91" s="53" t="s">
        <v>41</v>
      </c>
      <c r="E91" s="89">
        <v>1369.86</v>
      </c>
      <c r="F91" s="84"/>
      <c r="G91" s="71">
        <f t="shared" si="12"/>
        <v>0</v>
      </c>
    </row>
    <row r="92" spans="1:9" ht="47.25" x14ac:dyDescent="0.25">
      <c r="A92" s="52" t="s">
        <v>2993</v>
      </c>
      <c r="B92" s="54" t="s">
        <v>456</v>
      </c>
      <c r="C92" s="56" t="s">
        <v>469</v>
      </c>
      <c r="D92" s="53" t="s">
        <v>41</v>
      </c>
      <c r="E92" s="89">
        <v>68.099999999999994</v>
      </c>
      <c r="F92" s="84"/>
      <c r="G92" s="71">
        <f t="shared" si="12"/>
        <v>0</v>
      </c>
    </row>
    <row r="93" spans="1:9" ht="31.5" x14ac:dyDescent="0.25">
      <c r="A93" s="65" t="s">
        <v>2994</v>
      </c>
      <c r="B93" s="66" t="s">
        <v>470</v>
      </c>
      <c r="C93" s="55" t="s">
        <v>471</v>
      </c>
      <c r="D93" s="53" t="s">
        <v>1798</v>
      </c>
      <c r="E93" s="89">
        <v>1810.32</v>
      </c>
      <c r="F93" s="85"/>
      <c r="G93" s="71">
        <f t="shared" si="12"/>
        <v>0</v>
      </c>
    </row>
    <row r="94" spans="1:9" ht="31.5" x14ac:dyDescent="0.25">
      <c r="A94" s="67" t="s">
        <v>2995</v>
      </c>
      <c r="B94" s="54" t="s">
        <v>470</v>
      </c>
      <c r="C94" s="55" t="s">
        <v>472</v>
      </c>
      <c r="D94" s="66" t="s">
        <v>1798</v>
      </c>
      <c r="E94" s="89">
        <v>4002.52</v>
      </c>
      <c r="F94" s="85"/>
      <c r="G94" s="71">
        <f t="shared" si="12"/>
        <v>0</v>
      </c>
    </row>
    <row r="95" spans="1:9" x14ac:dyDescent="0.25">
      <c r="A95" s="34"/>
      <c r="B95" s="34"/>
      <c r="C95" s="29" t="s">
        <v>473</v>
      </c>
      <c r="D95" s="31" t="s">
        <v>397</v>
      </c>
      <c r="E95" s="31" t="s">
        <v>397</v>
      </c>
      <c r="F95" s="82" t="s">
        <v>397</v>
      </c>
      <c r="G95" s="97">
        <f>SUM(G90:G94)</f>
        <v>0</v>
      </c>
    </row>
    <row r="96" spans="1:9" x14ac:dyDescent="0.25">
      <c r="A96" s="309" t="s">
        <v>2947</v>
      </c>
      <c r="B96" s="61"/>
      <c r="C96" s="61" t="s">
        <v>493</v>
      </c>
      <c r="D96" s="4" t="s">
        <v>397</v>
      </c>
      <c r="E96" s="4" t="s">
        <v>397</v>
      </c>
      <c r="F96" s="81" t="s">
        <v>397</v>
      </c>
      <c r="G96" s="73" t="s">
        <v>397</v>
      </c>
    </row>
    <row r="97" spans="1:7" ht="31.5" x14ac:dyDescent="0.25">
      <c r="A97" s="52" t="s">
        <v>2996</v>
      </c>
      <c r="B97" s="54" t="s">
        <v>474</v>
      </c>
      <c r="C97" s="56" t="s">
        <v>475</v>
      </c>
      <c r="D97" s="53" t="s">
        <v>17</v>
      </c>
      <c r="E97" s="89">
        <v>0.48</v>
      </c>
      <c r="F97" s="90"/>
      <c r="G97" s="71">
        <f t="shared" ref="G97" si="13">ROUND(E97*F97,2)</f>
        <v>0</v>
      </c>
    </row>
    <row r="98" spans="1:7" x14ac:dyDescent="0.25">
      <c r="A98" s="34"/>
      <c r="B98" s="34"/>
      <c r="C98" s="29" t="s">
        <v>476</v>
      </c>
      <c r="D98" s="31" t="s">
        <v>397</v>
      </c>
      <c r="E98" s="31" t="s">
        <v>397</v>
      </c>
      <c r="F98" s="82" t="s">
        <v>397</v>
      </c>
      <c r="G98" s="97">
        <f>G97</f>
        <v>0</v>
      </c>
    </row>
    <row r="99" spans="1:7" x14ac:dyDescent="0.25">
      <c r="A99" s="27"/>
      <c r="B99" s="14"/>
      <c r="C99" s="15" t="s">
        <v>477</v>
      </c>
      <c r="D99" s="14" t="s">
        <v>397</v>
      </c>
      <c r="E99" s="14" t="s">
        <v>397</v>
      </c>
      <c r="F99" s="80" t="s">
        <v>397</v>
      </c>
      <c r="G99" s="96">
        <f>G98+G88+G95</f>
        <v>0</v>
      </c>
    </row>
    <row r="100" spans="1:7" x14ac:dyDescent="0.25">
      <c r="A100" s="27"/>
      <c r="B100" s="14"/>
      <c r="C100" s="15" t="s">
        <v>478</v>
      </c>
      <c r="D100" s="14" t="s">
        <v>397</v>
      </c>
      <c r="E100" s="14" t="s">
        <v>397</v>
      </c>
      <c r="F100" s="80" t="s">
        <v>397</v>
      </c>
      <c r="G100" s="96">
        <f>G99+G79+G71</f>
        <v>0</v>
      </c>
    </row>
    <row r="101" spans="1:7" x14ac:dyDescent="0.25">
      <c r="A101" s="68">
        <v>5</v>
      </c>
      <c r="B101" s="68"/>
      <c r="C101" s="69" t="s">
        <v>494</v>
      </c>
      <c r="D101" s="68" t="s">
        <v>397</v>
      </c>
      <c r="E101" s="68" t="s">
        <v>397</v>
      </c>
      <c r="F101" s="83" t="s">
        <v>397</v>
      </c>
      <c r="G101" s="74" t="s">
        <v>397</v>
      </c>
    </row>
    <row r="102" spans="1:7" x14ac:dyDescent="0.25">
      <c r="A102" s="307" t="s">
        <v>131</v>
      </c>
      <c r="B102" s="68"/>
      <c r="C102" s="69" t="s">
        <v>485</v>
      </c>
      <c r="D102" s="68" t="s">
        <v>397</v>
      </c>
      <c r="E102" s="68" t="s">
        <v>397</v>
      </c>
      <c r="F102" s="83" t="s">
        <v>397</v>
      </c>
      <c r="G102" s="74" t="s">
        <v>397</v>
      </c>
    </row>
    <row r="103" spans="1:7" ht="47.25" x14ac:dyDescent="0.25">
      <c r="A103" s="52" t="s">
        <v>2997</v>
      </c>
      <c r="B103" s="54" t="s">
        <v>479</v>
      </c>
      <c r="C103" s="56" t="s">
        <v>480</v>
      </c>
      <c r="D103" s="53" t="s">
        <v>39</v>
      </c>
      <c r="E103" s="89">
        <v>58.52</v>
      </c>
      <c r="F103" s="76"/>
      <c r="G103" s="71">
        <f t="shared" ref="G103:G107" si="14">ROUND(E103*F103,2)</f>
        <v>0</v>
      </c>
    </row>
    <row r="104" spans="1:7" ht="47.25" x14ac:dyDescent="0.25">
      <c r="A104" s="52" t="s">
        <v>2998</v>
      </c>
      <c r="B104" s="54" t="s">
        <v>479</v>
      </c>
      <c r="C104" s="56" t="s">
        <v>481</v>
      </c>
      <c r="D104" s="53" t="s">
        <v>39</v>
      </c>
      <c r="E104" s="89">
        <v>20.5</v>
      </c>
      <c r="F104" s="76"/>
      <c r="G104" s="71">
        <f t="shared" si="14"/>
        <v>0</v>
      </c>
    </row>
    <row r="105" spans="1:7" ht="31.5" x14ac:dyDescent="0.25">
      <c r="A105" s="52" t="s">
        <v>2999</v>
      </c>
      <c r="B105" s="54" t="s">
        <v>479</v>
      </c>
      <c r="C105" s="56" t="s">
        <v>2883</v>
      </c>
      <c r="D105" s="53" t="s">
        <v>29</v>
      </c>
      <c r="E105" s="89">
        <v>2</v>
      </c>
      <c r="F105" s="76"/>
      <c r="G105" s="71">
        <f t="shared" si="14"/>
        <v>0</v>
      </c>
    </row>
    <row r="106" spans="1:7" ht="31.5" x14ac:dyDescent="0.25">
      <c r="A106" s="52" t="s">
        <v>3000</v>
      </c>
      <c r="B106" s="54" t="s">
        <v>479</v>
      </c>
      <c r="C106" s="56" t="s">
        <v>482</v>
      </c>
      <c r="D106" s="53" t="s">
        <v>39</v>
      </c>
      <c r="E106" s="89">
        <v>85.02</v>
      </c>
      <c r="F106" s="76"/>
      <c r="G106" s="71">
        <f t="shared" si="14"/>
        <v>0</v>
      </c>
    </row>
    <row r="107" spans="1:7" ht="31.5" x14ac:dyDescent="0.25">
      <c r="A107" s="52" t="s">
        <v>3001</v>
      </c>
      <c r="B107" s="54" t="s">
        <v>445</v>
      </c>
      <c r="C107" s="56" t="s">
        <v>483</v>
      </c>
      <c r="D107" s="53" t="s">
        <v>41</v>
      </c>
      <c r="E107" s="89">
        <v>166.47</v>
      </c>
      <c r="F107" s="76"/>
      <c r="G107" s="71">
        <f t="shared" si="14"/>
        <v>0</v>
      </c>
    </row>
    <row r="108" spans="1:7" x14ac:dyDescent="0.25">
      <c r="A108" s="34"/>
      <c r="B108" s="34"/>
      <c r="C108" s="29" t="s">
        <v>484</v>
      </c>
      <c r="D108" s="31" t="s">
        <v>397</v>
      </c>
      <c r="E108" s="31" t="s">
        <v>397</v>
      </c>
      <c r="F108" s="82" t="s">
        <v>397</v>
      </c>
      <c r="G108" s="97">
        <f>SUM(G103:G107)</f>
        <v>0</v>
      </c>
    </row>
    <row r="109" spans="1:7" x14ac:dyDescent="0.25">
      <c r="A109" s="307" t="s">
        <v>167</v>
      </c>
      <c r="B109" s="68"/>
      <c r="C109" s="69" t="s">
        <v>495</v>
      </c>
      <c r="D109" s="68" t="s">
        <v>397</v>
      </c>
      <c r="E109" s="68" t="s">
        <v>397</v>
      </c>
      <c r="F109" s="83" t="s">
        <v>397</v>
      </c>
      <c r="G109" s="74" t="s">
        <v>397</v>
      </c>
    </row>
    <row r="110" spans="1:7" ht="31.5" x14ac:dyDescent="0.25">
      <c r="A110" s="52" t="s">
        <v>3002</v>
      </c>
      <c r="B110" s="54" t="s">
        <v>474</v>
      </c>
      <c r="C110" s="56" t="s">
        <v>496</v>
      </c>
      <c r="D110" s="53" t="s">
        <v>17</v>
      </c>
      <c r="E110" s="89">
        <v>0.11</v>
      </c>
      <c r="F110" s="84"/>
      <c r="G110" s="71">
        <f t="shared" ref="G110:G118" si="15">ROUND(E110*F110,2)</f>
        <v>0</v>
      </c>
    </row>
    <row r="111" spans="1:7" ht="31.5" x14ac:dyDescent="0.25">
      <c r="A111" s="52" t="s">
        <v>3003</v>
      </c>
      <c r="B111" s="54" t="s">
        <v>474</v>
      </c>
      <c r="C111" s="56" t="s">
        <v>497</v>
      </c>
      <c r="D111" s="53" t="s">
        <v>17</v>
      </c>
      <c r="E111" s="89">
        <v>0.42</v>
      </c>
      <c r="F111" s="84"/>
      <c r="G111" s="71">
        <f t="shared" si="15"/>
        <v>0</v>
      </c>
    </row>
    <row r="112" spans="1:7" ht="31.5" x14ac:dyDescent="0.25">
      <c r="A112" s="52" t="s">
        <v>3004</v>
      </c>
      <c r="B112" s="54" t="s">
        <v>474</v>
      </c>
      <c r="C112" s="56" t="s">
        <v>2884</v>
      </c>
      <c r="D112" s="53" t="s">
        <v>29</v>
      </c>
      <c r="E112" s="89">
        <v>2</v>
      </c>
      <c r="F112" s="84"/>
      <c r="G112" s="71">
        <f t="shared" si="15"/>
        <v>0</v>
      </c>
    </row>
    <row r="113" spans="1:7" ht="31.5" x14ac:dyDescent="0.25">
      <c r="A113" s="52" t="s">
        <v>3005</v>
      </c>
      <c r="B113" s="54" t="s">
        <v>474</v>
      </c>
      <c r="C113" s="56" t="s">
        <v>499</v>
      </c>
      <c r="D113" s="53" t="s">
        <v>17</v>
      </c>
      <c r="E113" s="89">
        <v>0.53</v>
      </c>
      <c r="F113" s="84"/>
      <c r="G113" s="71">
        <f t="shared" si="15"/>
        <v>0</v>
      </c>
    </row>
    <row r="114" spans="1:7" ht="31.5" x14ac:dyDescent="0.25">
      <c r="A114" s="52" t="s">
        <v>3006</v>
      </c>
      <c r="B114" s="54" t="s">
        <v>474</v>
      </c>
      <c r="C114" s="56" t="s">
        <v>500</v>
      </c>
      <c r="D114" s="53" t="s">
        <v>17</v>
      </c>
      <c r="E114" s="89">
        <v>0.53</v>
      </c>
      <c r="F114" s="85"/>
      <c r="G114" s="71">
        <f t="shared" si="15"/>
        <v>0</v>
      </c>
    </row>
    <row r="115" spans="1:7" ht="141.75" x14ac:dyDescent="0.25">
      <c r="A115" s="52" t="s">
        <v>3007</v>
      </c>
      <c r="B115" s="54" t="s">
        <v>474</v>
      </c>
      <c r="C115" s="56" t="s">
        <v>501</v>
      </c>
      <c r="D115" s="53" t="s">
        <v>415</v>
      </c>
      <c r="E115" s="89">
        <v>56</v>
      </c>
      <c r="F115" s="90"/>
      <c r="G115" s="71">
        <f t="shared" si="15"/>
        <v>0</v>
      </c>
    </row>
    <row r="116" spans="1:7" ht="63" x14ac:dyDescent="0.25">
      <c r="A116" s="52" t="s">
        <v>3008</v>
      </c>
      <c r="B116" s="54" t="s">
        <v>474</v>
      </c>
      <c r="C116" s="56" t="s">
        <v>502</v>
      </c>
      <c r="D116" s="53" t="s">
        <v>415</v>
      </c>
      <c r="E116" s="89">
        <v>56</v>
      </c>
      <c r="F116" s="90"/>
      <c r="G116" s="71">
        <f t="shared" si="15"/>
        <v>0</v>
      </c>
    </row>
    <row r="117" spans="1:7" ht="141.75" x14ac:dyDescent="0.25">
      <c r="A117" s="52" t="s">
        <v>3009</v>
      </c>
      <c r="B117" s="54" t="s">
        <v>474</v>
      </c>
      <c r="C117" s="56" t="s">
        <v>503</v>
      </c>
      <c r="D117" s="53" t="s">
        <v>415</v>
      </c>
      <c r="E117" s="89">
        <v>476</v>
      </c>
      <c r="F117" s="84"/>
      <c r="G117" s="71">
        <f t="shared" si="15"/>
        <v>0</v>
      </c>
    </row>
    <row r="118" spans="1:7" ht="141.75" x14ac:dyDescent="0.25">
      <c r="A118" s="52" t="s">
        <v>3010</v>
      </c>
      <c r="B118" s="54" t="s">
        <v>474</v>
      </c>
      <c r="C118" s="56" t="s">
        <v>504</v>
      </c>
      <c r="D118" s="53" t="s">
        <v>415</v>
      </c>
      <c r="E118" s="89">
        <v>476</v>
      </c>
      <c r="F118" s="93"/>
      <c r="G118" s="71">
        <f t="shared" si="15"/>
        <v>0</v>
      </c>
    </row>
    <row r="119" spans="1:7" ht="31.5" x14ac:dyDescent="0.25">
      <c r="A119" s="34"/>
      <c r="B119" s="34"/>
      <c r="C119" s="29" t="s">
        <v>505</v>
      </c>
      <c r="D119" s="31" t="s">
        <v>397</v>
      </c>
      <c r="E119" s="31" t="s">
        <v>397</v>
      </c>
      <c r="F119" s="82" t="s">
        <v>397</v>
      </c>
      <c r="G119" s="97">
        <f>SUM(G110:G118)</f>
        <v>0</v>
      </c>
    </row>
    <row r="120" spans="1:7" x14ac:dyDescent="0.25">
      <c r="A120" s="310" t="s">
        <v>172</v>
      </c>
      <c r="B120" s="277"/>
      <c r="C120" s="278" t="s">
        <v>486</v>
      </c>
      <c r="D120" s="277" t="s">
        <v>397</v>
      </c>
      <c r="E120" s="277" t="s">
        <v>397</v>
      </c>
      <c r="F120" s="279" t="s">
        <v>397</v>
      </c>
      <c r="G120" s="280" t="s">
        <v>397</v>
      </c>
    </row>
    <row r="121" spans="1:7" ht="47.25" x14ac:dyDescent="0.25">
      <c r="A121" s="293" t="s">
        <v>3011</v>
      </c>
      <c r="B121" s="281" t="s">
        <v>462</v>
      </c>
      <c r="C121" s="282" t="s">
        <v>508</v>
      </c>
      <c r="D121" s="283" t="s">
        <v>17</v>
      </c>
      <c r="E121" s="284">
        <v>0.32</v>
      </c>
      <c r="F121" s="285"/>
      <c r="G121" s="286">
        <f t="shared" ref="G121:G137" si="16">ROUND(E121*F121,2)</f>
        <v>0</v>
      </c>
    </row>
    <row r="122" spans="1:7" ht="47.25" x14ac:dyDescent="0.25">
      <c r="A122" s="293" t="s">
        <v>3012</v>
      </c>
      <c r="B122" s="281" t="s">
        <v>462</v>
      </c>
      <c r="C122" s="282" t="s">
        <v>509</v>
      </c>
      <c r="D122" s="283" t="s">
        <v>17</v>
      </c>
      <c r="E122" s="284">
        <v>1.01</v>
      </c>
      <c r="F122" s="285"/>
      <c r="G122" s="286">
        <f t="shared" si="16"/>
        <v>0</v>
      </c>
    </row>
    <row r="123" spans="1:7" ht="31.5" x14ac:dyDescent="0.25">
      <c r="A123" s="293" t="s">
        <v>3013</v>
      </c>
      <c r="B123" s="281" t="s">
        <v>462</v>
      </c>
      <c r="C123" s="282" t="s">
        <v>498</v>
      </c>
      <c r="D123" s="283" t="s">
        <v>29</v>
      </c>
      <c r="E123" s="284">
        <v>2</v>
      </c>
      <c r="F123" s="287"/>
      <c r="G123" s="286">
        <f t="shared" si="16"/>
        <v>0</v>
      </c>
    </row>
    <row r="124" spans="1:7" ht="31.5" x14ac:dyDescent="0.25">
      <c r="A124" s="293" t="s">
        <v>3014</v>
      </c>
      <c r="B124" s="281" t="s">
        <v>462</v>
      </c>
      <c r="C124" s="282" t="s">
        <v>499</v>
      </c>
      <c r="D124" s="283" t="s">
        <v>17</v>
      </c>
      <c r="E124" s="284">
        <v>1.33</v>
      </c>
      <c r="F124" s="287"/>
      <c r="G124" s="286">
        <f t="shared" si="16"/>
        <v>0</v>
      </c>
    </row>
    <row r="125" spans="1:7" ht="47.25" x14ac:dyDescent="0.25">
      <c r="A125" s="293" t="s">
        <v>3015</v>
      </c>
      <c r="B125" s="281" t="s">
        <v>462</v>
      </c>
      <c r="C125" s="282" t="s">
        <v>510</v>
      </c>
      <c r="D125" s="283" t="s">
        <v>39</v>
      </c>
      <c r="E125" s="284">
        <v>553.27</v>
      </c>
      <c r="F125" s="285"/>
      <c r="G125" s="286">
        <f t="shared" si="16"/>
        <v>0</v>
      </c>
    </row>
    <row r="126" spans="1:7" ht="47.25" x14ac:dyDescent="0.25">
      <c r="A126" s="293" t="s">
        <v>3016</v>
      </c>
      <c r="B126" s="281" t="s">
        <v>462</v>
      </c>
      <c r="C126" s="282" t="s">
        <v>511</v>
      </c>
      <c r="D126" s="283" t="s">
        <v>39</v>
      </c>
      <c r="E126" s="284">
        <v>36.75</v>
      </c>
      <c r="F126" s="287"/>
      <c r="G126" s="286">
        <f t="shared" si="16"/>
        <v>0</v>
      </c>
    </row>
    <row r="127" spans="1:7" ht="31.5" x14ac:dyDescent="0.25">
      <c r="A127" s="293" t="s">
        <v>3017</v>
      </c>
      <c r="B127" s="281" t="s">
        <v>462</v>
      </c>
      <c r="C127" s="282" t="s">
        <v>512</v>
      </c>
      <c r="D127" s="283" t="s">
        <v>39</v>
      </c>
      <c r="E127" s="284">
        <v>590.01</v>
      </c>
      <c r="F127" s="287"/>
      <c r="G127" s="286">
        <f t="shared" si="16"/>
        <v>0</v>
      </c>
    </row>
    <row r="128" spans="1:7" ht="31.5" x14ac:dyDescent="0.25">
      <c r="A128" s="293" t="s">
        <v>3018</v>
      </c>
      <c r="B128" s="281" t="s">
        <v>462</v>
      </c>
      <c r="C128" s="282" t="s">
        <v>500</v>
      </c>
      <c r="D128" s="283" t="s">
        <v>17</v>
      </c>
      <c r="E128" s="284">
        <v>1.92</v>
      </c>
      <c r="F128" s="285"/>
      <c r="G128" s="286">
        <f t="shared" si="16"/>
        <v>0</v>
      </c>
    </row>
    <row r="129" spans="1:11" ht="31.5" x14ac:dyDescent="0.25">
      <c r="A129" s="293" t="s">
        <v>3019</v>
      </c>
      <c r="B129" s="281" t="s">
        <v>462</v>
      </c>
      <c r="C129" s="282" t="s">
        <v>513</v>
      </c>
      <c r="D129" s="283" t="s">
        <v>434</v>
      </c>
      <c r="E129" s="284">
        <v>4320</v>
      </c>
      <c r="F129" s="285"/>
      <c r="G129" s="286">
        <f t="shared" si="16"/>
        <v>0</v>
      </c>
    </row>
    <row r="130" spans="1:11" ht="31.5" x14ac:dyDescent="0.25">
      <c r="A130" s="293" t="s">
        <v>3020</v>
      </c>
      <c r="B130" s="281" t="s">
        <v>462</v>
      </c>
      <c r="C130" s="282" t="s">
        <v>514</v>
      </c>
      <c r="D130" s="283" t="s">
        <v>250</v>
      </c>
      <c r="E130" s="284">
        <v>4320</v>
      </c>
      <c r="F130" s="285"/>
      <c r="G130" s="286">
        <f t="shared" si="16"/>
        <v>0</v>
      </c>
    </row>
    <row r="131" spans="1:11" ht="47.25" x14ac:dyDescent="0.25">
      <c r="A131" s="293" t="s">
        <v>3021</v>
      </c>
      <c r="B131" s="281" t="s">
        <v>462</v>
      </c>
      <c r="C131" s="282" t="s">
        <v>515</v>
      </c>
      <c r="D131" s="283" t="s">
        <v>250</v>
      </c>
      <c r="E131" s="284">
        <v>2160</v>
      </c>
      <c r="F131" s="285"/>
      <c r="G131" s="286">
        <f t="shared" si="16"/>
        <v>0</v>
      </c>
    </row>
    <row r="132" spans="1:11" ht="31.5" x14ac:dyDescent="0.25">
      <c r="A132" s="293" t="s">
        <v>3022</v>
      </c>
      <c r="B132" s="281" t="s">
        <v>462</v>
      </c>
      <c r="C132" s="282" t="s">
        <v>516</v>
      </c>
      <c r="D132" s="283" t="s">
        <v>250</v>
      </c>
      <c r="E132" s="284">
        <v>4320</v>
      </c>
      <c r="F132" s="285"/>
      <c r="G132" s="286">
        <f t="shared" si="16"/>
        <v>0</v>
      </c>
    </row>
    <row r="133" spans="1:11" ht="31.5" x14ac:dyDescent="0.25">
      <c r="A133" s="293" t="s">
        <v>3023</v>
      </c>
      <c r="B133" s="281" t="s">
        <v>462</v>
      </c>
      <c r="C133" s="282" t="s">
        <v>517</v>
      </c>
      <c r="D133" s="283" t="s">
        <v>41</v>
      </c>
      <c r="E133" s="284">
        <v>15.39</v>
      </c>
      <c r="F133" s="285"/>
      <c r="G133" s="286">
        <f t="shared" si="16"/>
        <v>0</v>
      </c>
    </row>
    <row r="134" spans="1:11" ht="141.75" x14ac:dyDescent="0.25">
      <c r="A134" s="293" t="s">
        <v>3024</v>
      </c>
      <c r="B134" s="281" t="s">
        <v>462</v>
      </c>
      <c r="C134" s="282" t="s">
        <v>518</v>
      </c>
      <c r="D134" s="283" t="s">
        <v>39</v>
      </c>
      <c r="E134" s="284">
        <v>134</v>
      </c>
      <c r="F134" s="285"/>
      <c r="G134" s="286">
        <f t="shared" si="16"/>
        <v>0</v>
      </c>
    </row>
    <row r="135" spans="1:11" ht="126" x14ac:dyDescent="0.25">
      <c r="A135" s="293" t="s">
        <v>3025</v>
      </c>
      <c r="B135" s="281" t="s">
        <v>462</v>
      </c>
      <c r="C135" s="282" t="s">
        <v>519</v>
      </c>
      <c r="D135" s="283" t="s">
        <v>39</v>
      </c>
      <c r="E135" s="284">
        <v>1752</v>
      </c>
      <c r="F135" s="285"/>
      <c r="G135" s="286">
        <f t="shared" si="16"/>
        <v>0</v>
      </c>
    </row>
    <row r="136" spans="1:11" ht="47.25" x14ac:dyDescent="0.25">
      <c r="A136" s="293" t="s">
        <v>3026</v>
      </c>
      <c r="B136" s="281" t="s">
        <v>462</v>
      </c>
      <c r="C136" s="282" t="s">
        <v>520</v>
      </c>
      <c r="D136" s="283" t="s">
        <v>415</v>
      </c>
      <c r="E136" s="284">
        <v>1924</v>
      </c>
      <c r="F136" s="285"/>
      <c r="G136" s="286">
        <f t="shared" si="16"/>
        <v>0</v>
      </c>
    </row>
    <row r="137" spans="1:11" ht="63" x14ac:dyDescent="0.25">
      <c r="A137" s="293" t="s">
        <v>507</v>
      </c>
      <c r="B137" s="281" t="s">
        <v>462</v>
      </c>
      <c r="C137" s="282" t="s">
        <v>521</v>
      </c>
      <c r="D137" s="283" t="s">
        <v>415</v>
      </c>
      <c r="E137" s="284">
        <v>1924</v>
      </c>
      <c r="F137" s="285"/>
      <c r="G137" s="286">
        <f t="shared" si="16"/>
        <v>0</v>
      </c>
      <c r="K137" s="263"/>
    </row>
    <row r="138" spans="1:11" x14ac:dyDescent="0.25">
      <c r="A138" s="250"/>
      <c r="B138" s="288"/>
      <c r="C138" s="289" t="s">
        <v>522</v>
      </c>
      <c r="D138" s="290" t="s">
        <v>397</v>
      </c>
      <c r="E138" s="290" t="s">
        <v>397</v>
      </c>
      <c r="F138" s="291" t="s">
        <v>397</v>
      </c>
      <c r="G138" s="292">
        <f>SUM(G121:G137)</f>
        <v>0</v>
      </c>
    </row>
    <row r="139" spans="1:11" x14ac:dyDescent="0.25">
      <c r="A139" s="307" t="s">
        <v>180</v>
      </c>
      <c r="B139" s="68"/>
      <c r="C139" s="69" t="s">
        <v>524</v>
      </c>
      <c r="D139" s="68" t="s">
        <v>397</v>
      </c>
      <c r="E139" s="68" t="s">
        <v>397</v>
      </c>
      <c r="F139" s="83" t="s">
        <v>397</v>
      </c>
      <c r="G139" s="74" t="s">
        <v>397</v>
      </c>
    </row>
    <row r="140" spans="1:11" ht="31.5" x14ac:dyDescent="0.25">
      <c r="A140" s="52" t="s">
        <v>3027</v>
      </c>
      <c r="B140" s="54" t="s">
        <v>525</v>
      </c>
      <c r="C140" s="56" t="s">
        <v>526</v>
      </c>
      <c r="D140" s="53" t="s">
        <v>17</v>
      </c>
      <c r="E140" s="89">
        <v>0.12</v>
      </c>
      <c r="F140" s="5"/>
      <c r="G140" s="71">
        <f t="shared" ref="G140:G146" si="17">ROUND(E140*F140,2)</f>
        <v>0</v>
      </c>
    </row>
    <row r="141" spans="1:11" ht="31.5" x14ac:dyDescent="0.25">
      <c r="A141" s="52" t="s">
        <v>3028</v>
      </c>
      <c r="B141" s="54" t="s">
        <v>525</v>
      </c>
      <c r="C141" s="56" t="s">
        <v>527</v>
      </c>
      <c r="D141" s="53" t="s">
        <v>17</v>
      </c>
      <c r="E141" s="89">
        <v>0.01</v>
      </c>
      <c r="F141" s="76"/>
      <c r="G141" s="71">
        <f t="shared" si="17"/>
        <v>0</v>
      </c>
    </row>
    <row r="142" spans="1:11" ht="31.5" x14ac:dyDescent="0.25">
      <c r="A142" s="52" t="s">
        <v>3029</v>
      </c>
      <c r="B142" s="54" t="s">
        <v>525</v>
      </c>
      <c r="C142" s="56" t="s">
        <v>528</v>
      </c>
      <c r="D142" s="53" t="s">
        <v>529</v>
      </c>
      <c r="E142" s="89">
        <v>220</v>
      </c>
      <c r="F142" s="76"/>
      <c r="G142" s="71">
        <f t="shared" si="17"/>
        <v>0</v>
      </c>
    </row>
    <row r="143" spans="1:11" ht="31.5" x14ac:dyDescent="0.25">
      <c r="A143" s="52" t="s">
        <v>3030</v>
      </c>
      <c r="B143" s="54" t="s">
        <v>525</v>
      </c>
      <c r="C143" s="56" t="s">
        <v>530</v>
      </c>
      <c r="D143" s="53" t="s">
        <v>531</v>
      </c>
      <c r="E143" s="89">
        <v>42</v>
      </c>
      <c r="F143" s="84"/>
      <c r="G143" s="71">
        <f t="shared" si="17"/>
        <v>0</v>
      </c>
    </row>
    <row r="144" spans="1:11" ht="31.5" x14ac:dyDescent="0.25">
      <c r="A144" s="52" t="s">
        <v>3031</v>
      </c>
      <c r="B144" s="54" t="s">
        <v>525</v>
      </c>
      <c r="C144" s="56" t="s">
        <v>532</v>
      </c>
      <c r="D144" s="53" t="s">
        <v>434</v>
      </c>
      <c r="E144" s="89">
        <v>10</v>
      </c>
      <c r="F144" s="84"/>
      <c r="G144" s="71">
        <f t="shared" si="17"/>
        <v>0</v>
      </c>
    </row>
    <row r="145" spans="1:7" ht="31.5" x14ac:dyDescent="0.25">
      <c r="A145" s="52" t="s">
        <v>3032</v>
      </c>
      <c r="B145" s="54" t="s">
        <v>525</v>
      </c>
      <c r="C145" s="56" t="s">
        <v>533</v>
      </c>
      <c r="D145" s="53" t="s">
        <v>434</v>
      </c>
      <c r="E145" s="89">
        <v>2</v>
      </c>
      <c r="F145" s="84"/>
      <c r="G145" s="71">
        <f t="shared" si="17"/>
        <v>0</v>
      </c>
    </row>
    <row r="146" spans="1:7" ht="31.5" x14ac:dyDescent="0.25">
      <c r="A146" s="52" t="s">
        <v>3033</v>
      </c>
      <c r="B146" s="54" t="s">
        <v>525</v>
      </c>
      <c r="C146" s="56" t="s">
        <v>534</v>
      </c>
      <c r="D146" s="53" t="s">
        <v>415</v>
      </c>
      <c r="E146" s="89">
        <v>1924</v>
      </c>
      <c r="F146" s="84"/>
      <c r="G146" s="71">
        <f t="shared" si="17"/>
        <v>0</v>
      </c>
    </row>
    <row r="147" spans="1:7" x14ac:dyDescent="0.25">
      <c r="A147" s="34"/>
      <c r="B147" s="34"/>
      <c r="C147" s="29" t="s">
        <v>535</v>
      </c>
      <c r="D147" s="31" t="s">
        <v>397</v>
      </c>
      <c r="E147" s="31" t="s">
        <v>397</v>
      </c>
      <c r="F147" s="82" t="s">
        <v>397</v>
      </c>
      <c r="G147" s="97">
        <f>SUM(G140:G146)</f>
        <v>0</v>
      </c>
    </row>
    <row r="148" spans="1:7" x14ac:dyDescent="0.25">
      <c r="A148" s="27"/>
      <c r="B148" s="14"/>
      <c r="C148" s="15" t="s">
        <v>536</v>
      </c>
      <c r="D148" s="14" t="s">
        <v>397</v>
      </c>
      <c r="E148" s="14" t="s">
        <v>397</v>
      </c>
      <c r="F148" s="80" t="s">
        <v>397</v>
      </c>
      <c r="G148" s="96">
        <f>G147+G138+G119+G108</f>
        <v>0</v>
      </c>
    </row>
    <row r="149" spans="1:7" x14ac:dyDescent="0.25">
      <c r="A149" s="68">
        <v>6</v>
      </c>
      <c r="B149" s="68"/>
      <c r="C149" s="69" t="s">
        <v>537</v>
      </c>
      <c r="D149" s="68" t="s">
        <v>397</v>
      </c>
      <c r="E149" s="68" t="s">
        <v>397</v>
      </c>
      <c r="F149" s="83" t="s">
        <v>397</v>
      </c>
      <c r="G149" s="74" t="s">
        <v>397</v>
      </c>
    </row>
    <row r="150" spans="1:7" ht="31.5" x14ac:dyDescent="0.25">
      <c r="A150" s="52" t="s">
        <v>3034</v>
      </c>
      <c r="B150" s="54" t="s">
        <v>538</v>
      </c>
      <c r="C150" s="56" t="s">
        <v>539</v>
      </c>
      <c r="D150" s="53" t="s">
        <v>232</v>
      </c>
      <c r="E150" s="89">
        <v>3581.97</v>
      </c>
      <c r="F150" s="84"/>
      <c r="G150" s="71">
        <f t="shared" ref="G150:G153" si="18">ROUND(E150*F150,2)</f>
        <v>0</v>
      </c>
    </row>
    <row r="151" spans="1:7" ht="31.5" x14ac:dyDescent="0.25">
      <c r="A151" s="52" t="s">
        <v>3035</v>
      </c>
      <c r="B151" s="54" t="s">
        <v>538</v>
      </c>
      <c r="C151" s="56" t="s">
        <v>540</v>
      </c>
      <c r="D151" s="53" t="s">
        <v>232</v>
      </c>
      <c r="E151" s="89">
        <v>3581.97</v>
      </c>
      <c r="F151" s="84"/>
      <c r="G151" s="71">
        <f t="shared" si="18"/>
        <v>0</v>
      </c>
    </row>
    <row r="152" spans="1:7" ht="47.25" x14ac:dyDescent="0.25">
      <c r="A152" s="52" t="s">
        <v>3036</v>
      </c>
      <c r="B152" s="54" t="s">
        <v>541</v>
      </c>
      <c r="C152" s="56" t="s">
        <v>542</v>
      </c>
      <c r="D152" s="53" t="s">
        <v>232</v>
      </c>
      <c r="E152" s="89">
        <v>1951</v>
      </c>
      <c r="F152" s="84"/>
      <c r="G152" s="71">
        <f t="shared" si="18"/>
        <v>0</v>
      </c>
    </row>
    <row r="153" spans="1:7" ht="47.25" x14ac:dyDescent="0.25">
      <c r="A153" s="52" t="s">
        <v>3037</v>
      </c>
      <c r="B153" s="54" t="s">
        <v>541</v>
      </c>
      <c r="C153" s="56" t="s">
        <v>543</v>
      </c>
      <c r="D153" s="53" t="s">
        <v>232</v>
      </c>
      <c r="E153" s="89">
        <v>179.3</v>
      </c>
      <c r="F153" s="84"/>
      <c r="G153" s="71">
        <f t="shared" si="18"/>
        <v>0</v>
      </c>
    </row>
    <row r="154" spans="1:7" x14ac:dyDescent="0.25">
      <c r="A154" s="34"/>
      <c r="B154" s="34"/>
      <c r="C154" s="29" t="s">
        <v>421</v>
      </c>
      <c r="D154" s="31" t="s">
        <v>397</v>
      </c>
      <c r="E154" s="31" t="s">
        <v>397</v>
      </c>
      <c r="F154" s="82" t="s">
        <v>397</v>
      </c>
      <c r="G154" s="97">
        <f>SUM(G150:G153)</f>
        <v>0</v>
      </c>
    </row>
    <row r="155" spans="1:7" x14ac:dyDescent="0.25">
      <c r="A155" s="27"/>
      <c r="B155" s="14"/>
      <c r="C155" s="15" t="s">
        <v>549</v>
      </c>
      <c r="D155" s="14" t="s">
        <v>397</v>
      </c>
      <c r="E155" s="14" t="s">
        <v>397</v>
      </c>
      <c r="F155" s="80" t="s">
        <v>397</v>
      </c>
      <c r="G155" s="96">
        <f>G154</f>
        <v>0</v>
      </c>
    </row>
    <row r="156" spans="1:7" x14ac:dyDescent="0.25">
      <c r="A156" s="68">
        <v>7</v>
      </c>
      <c r="B156" s="68"/>
      <c r="C156" s="69" t="s">
        <v>544</v>
      </c>
      <c r="D156" s="68" t="s">
        <v>397</v>
      </c>
      <c r="E156" s="68" t="s">
        <v>397</v>
      </c>
      <c r="F156" s="83" t="s">
        <v>397</v>
      </c>
      <c r="G156" s="74" t="s">
        <v>397</v>
      </c>
    </row>
    <row r="157" spans="1:7" ht="31.5" x14ac:dyDescent="0.25">
      <c r="A157" s="52" t="s">
        <v>3038</v>
      </c>
      <c r="B157" s="54" t="s">
        <v>545</v>
      </c>
      <c r="C157" s="56" t="s">
        <v>546</v>
      </c>
      <c r="D157" s="53" t="s">
        <v>39</v>
      </c>
      <c r="E157" s="92">
        <v>318</v>
      </c>
      <c r="F157" s="5"/>
      <c r="G157" s="71">
        <f t="shared" ref="G157:G158" si="19">ROUND(E157*F157,2)</f>
        <v>0</v>
      </c>
    </row>
    <row r="158" spans="1:7" ht="31.5" x14ac:dyDescent="0.25">
      <c r="A158" s="52" t="s">
        <v>3039</v>
      </c>
      <c r="B158" s="54" t="s">
        <v>545</v>
      </c>
      <c r="C158" s="56" t="s">
        <v>547</v>
      </c>
      <c r="D158" s="53" t="s">
        <v>41</v>
      </c>
      <c r="E158" s="66">
        <v>86.051000000000002</v>
      </c>
      <c r="F158" s="5"/>
      <c r="G158" s="71">
        <f t="shared" si="19"/>
        <v>0</v>
      </c>
    </row>
    <row r="159" spans="1:7" x14ac:dyDescent="0.25">
      <c r="A159" s="34"/>
      <c r="B159" s="34"/>
      <c r="C159" s="29" t="s">
        <v>423</v>
      </c>
      <c r="D159" s="31" t="s">
        <v>397</v>
      </c>
      <c r="E159" s="31" t="s">
        <v>397</v>
      </c>
      <c r="F159" s="82" t="s">
        <v>397</v>
      </c>
      <c r="G159" s="97">
        <f>SUM(G157:G158)</f>
        <v>0</v>
      </c>
    </row>
    <row r="160" spans="1:7" x14ac:dyDescent="0.25">
      <c r="A160" s="27"/>
      <c r="B160" s="14"/>
      <c r="C160" s="15" t="s">
        <v>548</v>
      </c>
      <c r="D160" s="14" t="s">
        <v>397</v>
      </c>
      <c r="E160" s="14" t="s">
        <v>397</v>
      </c>
      <c r="F160" s="80" t="s">
        <v>397</v>
      </c>
      <c r="G160" s="96">
        <f>G159</f>
        <v>0</v>
      </c>
    </row>
    <row r="161" spans="1:9" ht="18.75" customHeight="1" x14ac:dyDescent="0.3">
      <c r="A161" s="401" t="s">
        <v>396</v>
      </c>
      <c r="B161" s="402"/>
      <c r="C161" s="402"/>
      <c r="D161" s="91"/>
      <c r="E161" s="46"/>
      <c r="F161" s="46"/>
      <c r="G161" s="47">
        <f>SUM(G157:G158)+SUM(G150:G153)+SUM(G140:G146)+SUM(G121:G137)+SUM(G110:G118)+SUM(G103:G107)+SUM(G97)+SUM(G90:G94)+SUM(G82:G87)+SUM(G77)+SUM(G74)+SUM(G67:G69)+SUM(G62:G64)+SUM(G56:G59)+SUM(G36:G50)+SUM(G27:G32)+SUM(G20:G23)+SUM(G15:G17)+SUM(G8:G11)</f>
        <v>0</v>
      </c>
      <c r="H161" s="51"/>
      <c r="I161" s="51"/>
    </row>
  </sheetData>
  <mergeCells count="7">
    <mergeCell ref="G2:G4"/>
    <mergeCell ref="B3:B4"/>
    <mergeCell ref="A161:C161"/>
    <mergeCell ref="A2:A4"/>
    <mergeCell ref="D2:D4"/>
    <mergeCell ref="E2:E4"/>
    <mergeCell ref="F2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BF8AA-6D9F-4B12-AD32-7FEDB200E4BB}">
  <dimension ref="A2:K41"/>
  <sheetViews>
    <sheetView zoomScaleNormal="100" workbookViewId="0">
      <selection activeCell="E26" sqref="E26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68.42578125" style="3" customWidth="1"/>
    <col min="4" max="4" width="13.5703125" style="39" customWidth="1"/>
    <col min="5" max="5" width="14.28515625" style="39" customWidth="1"/>
    <col min="6" max="6" width="11.42578125" style="86" bestFit="1" customWidth="1"/>
    <col min="7" max="7" width="16.28515625" style="86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1" t="s">
        <v>1</v>
      </c>
      <c r="C2" s="2" t="s">
        <v>607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  <c r="K4" s="173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x14ac:dyDescent="0.25">
      <c r="A6" s="68" t="s">
        <v>404</v>
      </c>
      <c r="B6" s="68"/>
      <c r="C6" s="69" t="s">
        <v>550</v>
      </c>
      <c r="D6" s="68"/>
      <c r="E6" s="68"/>
      <c r="F6" s="83"/>
      <c r="G6" s="74"/>
    </row>
    <row r="7" spans="1:11" ht="31.5" x14ac:dyDescent="0.25">
      <c r="A7" s="52" t="s">
        <v>12</v>
      </c>
      <c r="B7" s="54" t="s">
        <v>551</v>
      </c>
      <c r="C7" s="55" t="s">
        <v>2626</v>
      </c>
      <c r="D7" s="53" t="s">
        <v>250</v>
      </c>
      <c r="E7" s="88">
        <v>18</v>
      </c>
      <c r="F7" s="76"/>
      <c r="G7" s="76">
        <f t="shared" ref="G7:G13" si="0">ROUND(E7*F7,2)</f>
        <v>0</v>
      </c>
      <c r="K7" s="173"/>
    </row>
    <row r="8" spans="1:11" ht="31.5" x14ac:dyDescent="0.25">
      <c r="A8" s="52" t="s">
        <v>15</v>
      </c>
      <c r="B8" s="54" t="s">
        <v>551</v>
      </c>
      <c r="C8" s="55" t="s">
        <v>2627</v>
      </c>
      <c r="D8" s="53" t="s">
        <v>250</v>
      </c>
      <c r="E8" s="88">
        <v>30</v>
      </c>
      <c r="F8" s="76"/>
      <c r="G8" s="76">
        <f t="shared" si="0"/>
        <v>0</v>
      </c>
      <c r="K8" s="173"/>
    </row>
    <row r="9" spans="1:11" ht="47.25" x14ac:dyDescent="0.25">
      <c r="A9" s="52" t="s">
        <v>16</v>
      </c>
      <c r="B9" s="54" t="s">
        <v>551</v>
      </c>
      <c r="C9" s="55" t="s">
        <v>2628</v>
      </c>
      <c r="D9" s="53" t="s">
        <v>250</v>
      </c>
      <c r="E9" s="88">
        <v>8</v>
      </c>
      <c r="F9" s="76"/>
      <c r="G9" s="76">
        <f t="shared" si="0"/>
        <v>0</v>
      </c>
      <c r="K9" s="173"/>
    </row>
    <row r="10" spans="1:11" ht="31.5" x14ac:dyDescent="0.25">
      <c r="A10" s="52" t="s">
        <v>552</v>
      </c>
      <c r="B10" s="54" t="s">
        <v>551</v>
      </c>
      <c r="C10" s="55" t="s">
        <v>2630</v>
      </c>
      <c r="D10" s="53" t="s">
        <v>39</v>
      </c>
      <c r="E10" s="88">
        <v>2655</v>
      </c>
      <c r="F10" s="76"/>
      <c r="G10" s="76">
        <f t="shared" si="0"/>
        <v>0</v>
      </c>
      <c r="K10" s="173"/>
    </row>
    <row r="11" spans="1:11" ht="31.5" x14ac:dyDescent="0.25">
      <c r="A11" s="52" t="s">
        <v>553</v>
      </c>
      <c r="B11" s="54" t="s">
        <v>551</v>
      </c>
      <c r="C11" s="55" t="s">
        <v>2629</v>
      </c>
      <c r="D11" s="53" t="s">
        <v>39</v>
      </c>
      <c r="E11" s="88">
        <v>1430</v>
      </c>
      <c r="F11" s="76"/>
      <c r="G11" s="76">
        <f t="shared" si="0"/>
        <v>0</v>
      </c>
      <c r="K11" s="173"/>
    </row>
    <row r="12" spans="1:11" ht="31.5" x14ac:dyDescent="0.25">
      <c r="A12" s="52" t="s">
        <v>554</v>
      </c>
      <c r="B12" s="54" t="s">
        <v>555</v>
      </c>
      <c r="C12" s="55" t="s">
        <v>2631</v>
      </c>
      <c r="D12" s="53" t="s">
        <v>29</v>
      </c>
      <c r="E12" s="88">
        <v>29</v>
      </c>
      <c r="F12" s="76"/>
      <c r="G12" s="76">
        <f t="shared" si="0"/>
        <v>0</v>
      </c>
      <c r="K12" s="173"/>
    </row>
    <row r="13" spans="1:11" ht="31.5" x14ac:dyDescent="0.25">
      <c r="A13" s="52" t="s">
        <v>556</v>
      </c>
      <c r="B13" s="54" t="s">
        <v>551</v>
      </c>
      <c r="C13" s="55" t="s">
        <v>2632</v>
      </c>
      <c r="D13" s="53" t="s">
        <v>250</v>
      </c>
      <c r="E13" s="88">
        <v>7</v>
      </c>
      <c r="F13" s="76"/>
      <c r="G13" s="76">
        <f t="shared" si="0"/>
        <v>0</v>
      </c>
      <c r="K13" s="173"/>
    </row>
    <row r="14" spans="1:11" x14ac:dyDescent="0.25">
      <c r="A14" s="27"/>
      <c r="B14" s="14"/>
      <c r="C14" s="15" t="s">
        <v>557</v>
      </c>
      <c r="D14" s="14" t="s">
        <v>397</v>
      </c>
      <c r="E14" s="14" t="s">
        <v>397</v>
      </c>
      <c r="F14" s="80" t="s">
        <v>397</v>
      </c>
      <c r="G14" s="87">
        <f>SUM(G7:G13)</f>
        <v>0</v>
      </c>
    </row>
    <row r="15" spans="1:11" x14ac:dyDescent="0.25">
      <c r="A15" s="68">
        <v>2</v>
      </c>
      <c r="B15" s="68"/>
      <c r="C15" s="69" t="s">
        <v>558</v>
      </c>
      <c r="D15" s="68"/>
      <c r="E15" s="68"/>
      <c r="F15" s="83"/>
      <c r="G15" s="74"/>
    </row>
    <row r="16" spans="1:11" x14ac:dyDescent="0.25">
      <c r="A16" s="52" t="s">
        <v>20</v>
      </c>
      <c r="B16" s="54" t="s">
        <v>551</v>
      </c>
      <c r="C16" s="55" t="s">
        <v>559</v>
      </c>
      <c r="D16" s="53" t="s">
        <v>250</v>
      </c>
      <c r="E16" s="94">
        <v>8</v>
      </c>
      <c r="F16" s="76"/>
      <c r="G16" s="76">
        <f t="shared" ref="G16:G39" si="1">ROUND(E16*F16,2)</f>
        <v>0</v>
      </c>
    </row>
    <row r="17" spans="1:7" x14ac:dyDescent="0.25">
      <c r="A17" s="52" t="s">
        <v>25</v>
      </c>
      <c r="B17" s="54" t="s">
        <v>551</v>
      </c>
      <c r="C17" s="55" t="s">
        <v>560</v>
      </c>
      <c r="D17" s="53" t="s">
        <v>250</v>
      </c>
      <c r="E17" s="94">
        <v>12</v>
      </c>
      <c r="F17" s="76"/>
      <c r="G17" s="76">
        <f t="shared" si="1"/>
        <v>0</v>
      </c>
    </row>
    <row r="18" spans="1:7" x14ac:dyDescent="0.25">
      <c r="A18" s="52" t="s">
        <v>30</v>
      </c>
      <c r="B18" s="54" t="s">
        <v>551</v>
      </c>
      <c r="C18" s="55" t="s">
        <v>561</v>
      </c>
      <c r="D18" s="53" t="s">
        <v>250</v>
      </c>
      <c r="E18" s="94">
        <v>7</v>
      </c>
      <c r="F18" s="76"/>
      <c r="G18" s="76">
        <f t="shared" si="1"/>
        <v>0</v>
      </c>
    </row>
    <row r="19" spans="1:7" x14ac:dyDescent="0.25">
      <c r="A19" s="52" t="s">
        <v>35</v>
      </c>
      <c r="B19" s="54" t="s">
        <v>551</v>
      </c>
      <c r="C19" s="55" t="s">
        <v>562</v>
      </c>
      <c r="D19" s="53" t="s">
        <v>250</v>
      </c>
      <c r="E19" s="94">
        <v>8</v>
      </c>
      <c r="F19" s="76"/>
      <c r="G19" s="76">
        <f t="shared" si="1"/>
        <v>0</v>
      </c>
    </row>
    <row r="20" spans="1:7" x14ac:dyDescent="0.25">
      <c r="A20" s="52" t="s">
        <v>563</v>
      </c>
      <c r="B20" s="54" t="s">
        <v>551</v>
      </c>
      <c r="C20" s="55" t="s">
        <v>564</v>
      </c>
      <c r="D20" s="53" t="s">
        <v>250</v>
      </c>
      <c r="E20" s="94">
        <v>46</v>
      </c>
      <c r="F20" s="76"/>
      <c r="G20" s="76">
        <f t="shared" si="1"/>
        <v>0</v>
      </c>
    </row>
    <row r="21" spans="1:7" x14ac:dyDescent="0.25">
      <c r="A21" s="52" t="s">
        <v>565</v>
      </c>
      <c r="B21" s="54" t="s">
        <v>551</v>
      </c>
      <c r="C21" s="55" t="s">
        <v>566</v>
      </c>
      <c r="D21" s="53" t="s">
        <v>250</v>
      </c>
      <c r="E21" s="94">
        <v>27</v>
      </c>
      <c r="F21" s="76"/>
      <c r="G21" s="76">
        <f t="shared" si="1"/>
        <v>0</v>
      </c>
    </row>
    <row r="22" spans="1:7" x14ac:dyDescent="0.25">
      <c r="A22" s="52" t="s">
        <v>567</v>
      </c>
      <c r="B22" s="54" t="s">
        <v>551</v>
      </c>
      <c r="C22" s="55" t="s">
        <v>568</v>
      </c>
      <c r="D22" s="53" t="s">
        <v>250</v>
      </c>
      <c r="E22" s="94">
        <v>86</v>
      </c>
      <c r="F22" s="76"/>
      <c r="G22" s="76">
        <f t="shared" si="1"/>
        <v>0</v>
      </c>
    </row>
    <row r="23" spans="1:7" x14ac:dyDescent="0.25">
      <c r="A23" s="52" t="s">
        <v>569</v>
      </c>
      <c r="B23" s="54" t="s">
        <v>551</v>
      </c>
      <c r="C23" s="55" t="s">
        <v>570</v>
      </c>
      <c r="D23" s="53" t="s">
        <v>250</v>
      </c>
      <c r="E23" s="94">
        <v>5</v>
      </c>
      <c r="F23" s="76"/>
      <c r="G23" s="76">
        <f t="shared" si="1"/>
        <v>0</v>
      </c>
    </row>
    <row r="24" spans="1:7" x14ac:dyDescent="0.25">
      <c r="A24" s="52" t="s">
        <v>571</v>
      </c>
      <c r="B24" s="54" t="s">
        <v>551</v>
      </c>
      <c r="C24" s="55" t="s">
        <v>572</v>
      </c>
      <c r="D24" s="53" t="s">
        <v>250</v>
      </c>
      <c r="E24" s="94">
        <v>5</v>
      </c>
      <c r="F24" s="76"/>
      <c r="G24" s="76">
        <f t="shared" si="1"/>
        <v>0</v>
      </c>
    </row>
    <row r="25" spans="1:7" x14ac:dyDescent="0.25">
      <c r="A25" s="52" t="s">
        <v>573</v>
      </c>
      <c r="B25" s="54" t="s">
        <v>551</v>
      </c>
      <c r="C25" s="55" t="s">
        <v>574</v>
      </c>
      <c r="D25" s="53" t="s">
        <v>250</v>
      </c>
      <c r="E25" s="94">
        <v>2</v>
      </c>
      <c r="F25" s="76"/>
      <c r="G25" s="76">
        <f t="shared" si="1"/>
        <v>0</v>
      </c>
    </row>
    <row r="26" spans="1:7" x14ac:dyDescent="0.25">
      <c r="A26" s="52" t="s">
        <v>575</v>
      </c>
      <c r="B26" s="54" t="s">
        <v>551</v>
      </c>
      <c r="C26" s="55" t="s">
        <v>576</v>
      </c>
      <c r="D26" s="53" t="s">
        <v>250</v>
      </c>
      <c r="E26" s="94">
        <v>28</v>
      </c>
      <c r="F26" s="76"/>
      <c r="G26" s="76">
        <f t="shared" si="1"/>
        <v>0</v>
      </c>
    </row>
    <row r="27" spans="1:7" x14ac:dyDescent="0.25">
      <c r="A27" s="52" t="s">
        <v>577</v>
      </c>
      <c r="B27" s="54" t="s">
        <v>551</v>
      </c>
      <c r="C27" s="55" t="s">
        <v>578</v>
      </c>
      <c r="D27" s="53" t="s">
        <v>39</v>
      </c>
      <c r="E27" s="94">
        <v>3460</v>
      </c>
      <c r="F27" s="76"/>
      <c r="G27" s="76">
        <f t="shared" si="1"/>
        <v>0</v>
      </c>
    </row>
    <row r="28" spans="1:7" x14ac:dyDescent="0.25">
      <c r="A28" s="52" t="s">
        <v>579</v>
      </c>
      <c r="B28" s="54" t="s">
        <v>551</v>
      </c>
      <c r="C28" s="55" t="s">
        <v>580</v>
      </c>
      <c r="D28" s="53" t="s">
        <v>39</v>
      </c>
      <c r="E28" s="94">
        <v>1220</v>
      </c>
      <c r="F28" s="76"/>
      <c r="G28" s="76">
        <f t="shared" si="1"/>
        <v>0</v>
      </c>
    </row>
    <row r="29" spans="1:7" x14ac:dyDescent="0.25">
      <c r="A29" s="52" t="s">
        <v>581</v>
      </c>
      <c r="B29" s="54" t="s">
        <v>551</v>
      </c>
      <c r="C29" s="55" t="s">
        <v>582</v>
      </c>
      <c r="D29" s="53" t="s">
        <v>39</v>
      </c>
      <c r="E29" s="94">
        <v>1220</v>
      </c>
      <c r="F29" s="76"/>
      <c r="G29" s="76">
        <f t="shared" si="1"/>
        <v>0</v>
      </c>
    </row>
    <row r="30" spans="1:7" x14ac:dyDescent="0.25">
      <c r="A30" s="52" t="s">
        <v>583</v>
      </c>
      <c r="B30" s="54" t="s">
        <v>555</v>
      </c>
      <c r="C30" s="55" t="s">
        <v>584</v>
      </c>
      <c r="D30" s="53" t="s">
        <v>29</v>
      </c>
      <c r="E30" s="94">
        <v>30</v>
      </c>
      <c r="F30" s="76"/>
      <c r="G30" s="76">
        <f t="shared" si="1"/>
        <v>0</v>
      </c>
    </row>
    <row r="31" spans="1:7" x14ac:dyDescent="0.25">
      <c r="A31" s="52" t="s">
        <v>585</v>
      </c>
      <c r="B31" s="54" t="s">
        <v>555</v>
      </c>
      <c r="C31" s="55" t="s">
        <v>586</v>
      </c>
      <c r="D31" s="53" t="s">
        <v>29</v>
      </c>
      <c r="E31" s="94">
        <v>8</v>
      </c>
      <c r="F31" s="76"/>
      <c r="G31" s="76">
        <f t="shared" si="1"/>
        <v>0</v>
      </c>
    </row>
    <row r="32" spans="1:7" x14ac:dyDescent="0.25">
      <c r="A32" s="52" t="s">
        <v>587</v>
      </c>
      <c r="B32" s="54" t="s">
        <v>555</v>
      </c>
      <c r="C32" s="55" t="s">
        <v>588</v>
      </c>
      <c r="D32" s="53" t="s">
        <v>29</v>
      </c>
      <c r="E32" s="94">
        <v>10</v>
      </c>
      <c r="F32" s="76"/>
      <c r="G32" s="76">
        <f t="shared" si="1"/>
        <v>0</v>
      </c>
    </row>
    <row r="33" spans="1:9" x14ac:dyDescent="0.25">
      <c r="A33" s="52" t="s">
        <v>589</v>
      </c>
      <c r="B33" s="54" t="s">
        <v>555</v>
      </c>
      <c r="C33" s="55" t="s">
        <v>590</v>
      </c>
      <c r="D33" s="53" t="s">
        <v>29</v>
      </c>
      <c r="E33" s="94">
        <v>16</v>
      </c>
      <c r="F33" s="76"/>
      <c r="G33" s="76">
        <f t="shared" si="1"/>
        <v>0</v>
      </c>
    </row>
    <row r="34" spans="1:9" x14ac:dyDescent="0.25">
      <c r="A34" s="52" t="s">
        <v>591</v>
      </c>
      <c r="B34" s="54" t="s">
        <v>555</v>
      </c>
      <c r="C34" s="55" t="s">
        <v>592</v>
      </c>
      <c r="D34" s="53" t="s">
        <v>29</v>
      </c>
      <c r="E34" s="94">
        <v>1</v>
      </c>
      <c r="F34" s="76"/>
      <c r="G34" s="76">
        <f t="shared" si="1"/>
        <v>0</v>
      </c>
    </row>
    <row r="35" spans="1:9" x14ac:dyDescent="0.25">
      <c r="A35" s="52" t="s">
        <v>593</v>
      </c>
      <c r="B35" s="54" t="s">
        <v>555</v>
      </c>
      <c r="C35" s="55" t="s">
        <v>594</v>
      </c>
      <c r="D35" s="53" t="s">
        <v>29</v>
      </c>
      <c r="E35" s="94">
        <v>2</v>
      </c>
      <c r="F35" s="76"/>
      <c r="G35" s="76">
        <f t="shared" si="1"/>
        <v>0</v>
      </c>
    </row>
    <row r="36" spans="1:9" x14ac:dyDescent="0.25">
      <c r="A36" s="52" t="s">
        <v>595</v>
      </c>
      <c r="B36" s="54" t="s">
        <v>555</v>
      </c>
      <c r="C36" s="55" t="s">
        <v>596</v>
      </c>
      <c r="D36" s="53" t="s">
        <v>29</v>
      </c>
      <c r="E36" s="94">
        <v>1</v>
      </c>
      <c r="F36" s="76"/>
      <c r="G36" s="76">
        <f t="shared" si="1"/>
        <v>0</v>
      </c>
    </row>
    <row r="37" spans="1:9" x14ac:dyDescent="0.25">
      <c r="A37" s="52" t="s">
        <v>597</v>
      </c>
      <c r="B37" s="54" t="s">
        <v>551</v>
      </c>
      <c r="C37" s="55" t="s">
        <v>598</v>
      </c>
      <c r="D37" s="53" t="s">
        <v>599</v>
      </c>
      <c r="E37" s="94">
        <v>15</v>
      </c>
      <c r="F37" s="76"/>
      <c r="G37" s="76">
        <f t="shared" si="1"/>
        <v>0</v>
      </c>
    </row>
    <row r="38" spans="1:9" x14ac:dyDescent="0.25">
      <c r="A38" s="52" t="s">
        <v>600</v>
      </c>
      <c r="B38" s="54" t="s">
        <v>551</v>
      </c>
      <c r="C38" s="55" t="s">
        <v>601</v>
      </c>
      <c r="D38" s="53" t="s">
        <v>599</v>
      </c>
      <c r="E38" s="94">
        <v>15</v>
      </c>
      <c r="F38" s="76"/>
      <c r="G38" s="76">
        <f t="shared" si="1"/>
        <v>0</v>
      </c>
    </row>
    <row r="39" spans="1:9" x14ac:dyDescent="0.25">
      <c r="A39" s="52" t="s">
        <v>602</v>
      </c>
      <c r="B39" s="54" t="s">
        <v>551</v>
      </c>
      <c r="C39" s="55" t="s">
        <v>603</v>
      </c>
      <c r="D39" s="53" t="s">
        <v>250</v>
      </c>
      <c r="E39" s="94">
        <v>7</v>
      </c>
      <c r="F39" s="76"/>
      <c r="G39" s="76">
        <f t="shared" si="1"/>
        <v>0</v>
      </c>
    </row>
    <row r="40" spans="1:9" x14ac:dyDescent="0.25">
      <c r="A40" s="27"/>
      <c r="B40" s="14"/>
      <c r="C40" s="15" t="s">
        <v>604</v>
      </c>
      <c r="D40" s="14" t="s">
        <v>397</v>
      </c>
      <c r="E40" s="14" t="s">
        <v>397</v>
      </c>
      <c r="F40" s="80" t="s">
        <v>397</v>
      </c>
      <c r="G40" s="87">
        <f>SUM(G16:G39)</f>
        <v>0</v>
      </c>
    </row>
    <row r="41" spans="1:9" ht="18.75" customHeight="1" x14ac:dyDescent="0.3">
      <c r="A41" s="401" t="s">
        <v>396</v>
      </c>
      <c r="B41" s="402"/>
      <c r="C41" s="402"/>
      <c r="D41" s="91"/>
      <c r="E41" s="46"/>
      <c r="F41" s="46"/>
      <c r="G41" s="47">
        <f>SUM(G7:G13)+SUM(G16:G39)</f>
        <v>0</v>
      </c>
      <c r="H41" s="51"/>
      <c r="I41" s="51"/>
    </row>
  </sheetData>
  <mergeCells count="7">
    <mergeCell ref="G2:G4"/>
    <mergeCell ref="B3:B4"/>
    <mergeCell ref="A41:C41"/>
    <mergeCell ref="A2:A4"/>
    <mergeCell ref="D2:D4"/>
    <mergeCell ref="E2:E4"/>
    <mergeCell ref="F2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577D2-9EDB-4B42-BBA9-8D9DE0D65567}">
  <dimension ref="A2:K44"/>
  <sheetViews>
    <sheetView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81.7109375" style="3" customWidth="1"/>
    <col min="4" max="4" width="7.85546875" style="39" customWidth="1"/>
    <col min="5" max="5" width="12.28515625" style="39" customWidth="1"/>
    <col min="6" max="6" width="11.42578125" style="86" bestFit="1" customWidth="1"/>
    <col min="7" max="7" width="16.28515625" style="86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1" t="s">
        <v>1</v>
      </c>
      <c r="C2" s="2" t="s">
        <v>606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x14ac:dyDescent="0.25">
      <c r="A6" s="68" t="s">
        <v>404</v>
      </c>
      <c r="B6" s="68"/>
      <c r="C6" s="69" t="s">
        <v>550</v>
      </c>
      <c r="D6" s="68"/>
      <c r="E6" s="68"/>
      <c r="F6" s="83"/>
      <c r="G6" s="74"/>
    </row>
    <row r="7" spans="1:11" ht="31.5" x14ac:dyDescent="0.25">
      <c r="A7" s="52" t="s">
        <v>12</v>
      </c>
      <c r="B7" s="54" t="s">
        <v>608</v>
      </c>
      <c r="C7" s="55" t="s">
        <v>2633</v>
      </c>
      <c r="D7" s="53" t="s">
        <v>29</v>
      </c>
      <c r="E7" s="98">
        <v>3</v>
      </c>
      <c r="F7" s="76"/>
      <c r="G7" s="76">
        <f t="shared" ref="G7:G10" si="0">ROUND(E7*F7,2)</f>
        <v>0</v>
      </c>
      <c r="K7" s="173"/>
    </row>
    <row r="8" spans="1:11" ht="31.5" x14ac:dyDescent="0.25">
      <c r="A8" s="52" t="s">
        <v>15</v>
      </c>
      <c r="B8" s="54" t="s">
        <v>608</v>
      </c>
      <c r="C8" s="55" t="s">
        <v>2634</v>
      </c>
      <c r="D8" s="53" t="s">
        <v>29</v>
      </c>
      <c r="E8" s="98">
        <v>1</v>
      </c>
      <c r="F8" s="76"/>
      <c r="G8" s="76">
        <f t="shared" si="0"/>
        <v>0</v>
      </c>
      <c r="K8" s="173"/>
    </row>
    <row r="9" spans="1:11" ht="31.5" x14ac:dyDescent="0.25">
      <c r="A9" s="52" t="s">
        <v>16</v>
      </c>
      <c r="B9" s="54" t="s">
        <v>608</v>
      </c>
      <c r="C9" s="55" t="s">
        <v>2635</v>
      </c>
      <c r="D9" s="53" t="s">
        <v>29</v>
      </c>
      <c r="E9" s="98">
        <v>1</v>
      </c>
      <c r="F9" s="76"/>
      <c r="G9" s="76">
        <f t="shared" si="0"/>
        <v>0</v>
      </c>
      <c r="K9" s="173"/>
    </row>
    <row r="10" spans="1:11" ht="31.5" x14ac:dyDescent="0.25">
      <c r="A10" s="52" t="s">
        <v>552</v>
      </c>
      <c r="B10" s="54" t="s">
        <v>608</v>
      </c>
      <c r="C10" s="55" t="s">
        <v>2636</v>
      </c>
      <c r="D10" s="53" t="s">
        <v>39</v>
      </c>
      <c r="E10" s="98">
        <v>80</v>
      </c>
      <c r="F10" s="76"/>
      <c r="G10" s="76">
        <f t="shared" si="0"/>
        <v>0</v>
      </c>
      <c r="K10" s="173"/>
    </row>
    <row r="11" spans="1:11" x14ac:dyDescent="0.25">
      <c r="A11" s="27"/>
      <c r="B11" s="14"/>
      <c r="C11" s="15" t="s">
        <v>557</v>
      </c>
      <c r="D11" s="14" t="s">
        <v>397</v>
      </c>
      <c r="E11" s="14" t="s">
        <v>397</v>
      </c>
      <c r="F11" s="80" t="s">
        <v>397</v>
      </c>
      <c r="G11" s="87">
        <f>SUM(G7:G10)</f>
        <v>0</v>
      </c>
    </row>
    <row r="12" spans="1:11" x14ac:dyDescent="0.25">
      <c r="A12" s="68">
        <v>2</v>
      </c>
      <c r="B12" s="68"/>
      <c r="C12" s="69" t="s">
        <v>558</v>
      </c>
      <c r="D12" s="68"/>
      <c r="E12" s="68"/>
      <c r="F12" s="83"/>
      <c r="G12" s="74"/>
    </row>
    <row r="13" spans="1:11" x14ac:dyDescent="0.25">
      <c r="A13" s="52" t="s">
        <v>20</v>
      </c>
      <c r="B13" s="54" t="s">
        <v>608</v>
      </c>
      <c r="C13" s="55" t="s">
        <v>609</v>
      </c>
      <c r="D13" s="53" t="s">
        <v>250</v>
      </c>
      <c r="E13" s="98">
        <v>2</v>
      </c>
      <c r="F13" s="76"/>
      <c r="G13" s="76">
        <f t="shared" ref="G13:G42" si="1">ROUND(E13*F13,2)</f>
        <v>0</v>
      </c>
    </row>
    <row r="14" spans="1:11" x14ac:dyDescent="0.25">
      <c r="A14" s="52" t="s">
        <v>25</v>
      </c>
      <c r="B14" s="54" t="s">
        <v>608</v>
      </c>
      <c r="C14" s="55" t="s">
        <v>610</v>
      </c>
      <c r="D14" s="53" t="s">
        <v>250</v>
      </c>
      <c r="E14" s="98">
        <v>3</v>
      </c>
      <c r="F14" s="76"/>
      <c r="G14" s="76">
        <f t="shared" si="1"/>
        <v>0</v>
      </c>
    </row>
    <row r="15" spans="1:11" x14ac:dyDescent="0.25">
      <c r="A15" s="52" t="s">
        <v>30</v>
      </c>
      <c r="B15" s="54" t="s">
        <v>608</v>
      </c>
      <c r="C15" s="55" t="s">
        <v>611</v>
      </c>
      <c r="D15" s="53" t="s">
        <v>250</v>
      </c>
      <c r="E15" s="98">
        <v>3</v>
      </c>
      <c r="F15" s="76"/>
      <c r="G15" s="76">
        <f t="shared" si="1"/>
        <v>0</v>
      </c>
    </row>
    <row r="16" spans="1:11" x14ac:dyDescent="0.25">
      <c r="A16" s="52" t="s">
        <v>35</v>
      </c>
      <c r="B16" s="54" t="s">
        <v>608</v>
      </c>
      <c r="C16" s="55" t="s">
        <v>612</v>
      </c>
      <c r="D16" s="53" t="s">
        <v>250</v>
      </c>
      <c r="E16" s="98">
        <v>1</v>
      </c>
      <c r="F16" s="76"/>
      <c r="G16" s="76">
        <f t="shared" si="1"/>
        <v>0</v>
      </c>
    </row>
    <row r="17" spans="1:7" x14ac:dyDescent="0.25">
      <c r="A17" s="52" t="s">
        <v>563</v>
      </c>
      <c r="B17" s="54" t="s">
        <v>608</v>
      </c>
      <c r="C17" s="55" t="s">
        <v>613</v>
      </c>
      <c r="D17" s="53" t="s">
        <v>250</v>
      </c>
      <c r="E17" s="98">
        <v>1</v>
      </c>
      <c r="F17" s="76"/>
      <c r="G17" s="76">
        <f t="shared" si="1"/>
        <v>0</v>
      </c>
    </row>
    <row r="18" spans="1:7" x14ac:dyDescent="0.25">
      <c r="A18" s="52" t="s">
        <v>565</v>
      </c>
      <c r="B18" s="54" t="s">
        <v>608</v>
      </c>
      <c r="C18" s="55" t="s">
        <v>614</v>
      </c>
      <c r="D18" s="53" t="s">
        <v>250</v>
      </c>
      <c r="E18" s="98">
        <v>1</v>
      </c>
      <c r="F18" s="76"/>
      <c r="G18" s="76">
        <f t="shared" si="1"/>
        <v>0</v>
      </c>
    </row>
    <row r="19" spans="1:7" x14ac:dyDescent="0.25">
      <c r="A19" s="52" t="s">
        <v>567</v>
      </c>
      <c r="B19" s="54" t="s">
        <v>608</v>
      </c>
      <c r="C19" s="55" t="s">
        <v>615</v>
      </c>
      <c r="D19" s="53" t="s">
        <v>250</v>
      </c>
      <c r="E19" s="98">
        <v>6</v>
      </c>
      <c r="F19" s="76"/>
      <c r="G19" s="76">
        <f t="shared" si="1"/>
        <v>0</v>
      </c>
    </row>
    <row r="20" spans="1:7" x14ac:dyDescent="0.25">
      <c r="A20" s="52" t="s">
        <v>569</v>
      </c>
      <c r="B20" s="54" t="s">
        <v>608</v>
      </c>
      <c r="C20" s="55" t="s">
        <v>616</v>
      </c>
      <c r="D20" s="53" t="s">
        <v>250</v>
      </c>
      <c r="E20" s="98">
        <v>7</v>
      </c>
      <c r="F20" s="76"/>
      <c r="G20" s="76">
        <f t="shared" si="1"/>
        <v>0</v>
      </c>
    </row>
    <row r="21" spans="1:7" x14ac:dyDescent="0.25">
      <c r="A21" s="52" t="s">
        <v>571</v>
      </c>
      <c r="B21" s="54" t="s">
        <v>608</v>
      </c>
      <c r="C21" s="55" t="s">
        <v>617</v>
      </c>
      <c r="D21" s="53" t="s">
        <v>250</v>
      </c>
      <c r="E21" s="98">
        <v>13</v>
      </c>
      <c r="F21" s="76"/>
      <c r="G21" s="76">
        <f t="shared" si="1"/>
        <v>0</v>
      </c>
    </row>
    <row r="22" spans="1:7" x14ac:dyDescent="0.25">
      <c r="A22" s="52" t="s">
        <v>573</v>
      </c>
      <c r="B22" s="54" t="s">
        <v>608</v>
      </c>
      <c r="C22" s="55" t="s">
        <v>618</v>
      </c>
      <c r="D22" s="53" t="s">
        <v>250</v>
      </c>
      <c r="E22" s="98">
        <v>1</v>
      </c>
      <c r="F22" s="76"/>
      <c r="G22" s="76">
        <f t="shared" si="1"/>
        <v>0</v>
      </c>
    </row>
    <row r="23" spans="1:7" x14ac:dyDescent="0.25">
      <c r="A23" s="52" t="s">
        <v>575</v>
      </c>
      <c r="B23" s="54" t="s">
        <v>608</v>
      </c>
      <c r="C23" s="55" t="s">
        <v>619</v>
      </c>
      <c r="D23" s="53" t="s">
        <v>39</v>
      </c>
      <c r="E23" s="98">
        <v>40</v>
      </c>
      <c r="F23" s="76"/>
      <c r="G23" s="76">
        <f t="shared" si="1"/>
        <v>0</v>
      </c>
    </row>
    <row r="24" spans="1:7" x14ac:dyDescent="0.25">
      <c r="A24" s="52" t="s">
        <v>577</v>
      </c>
      <c r="B24" s="54" t="s">
        <v>608</v>
      </c>
      <c r="C24" s="55" t="s">
        <v>620</v>
      </c>
      <c r="D24" s="53" t="s">
        <v>39</v>
      </c>
      <c r="E24" s="98">
        <v>220</v>
      </c>
      <c r="F24" s="76"/>
      <c r="G24" s="76">
        <f t="shared" si="1"/>
        <v>0</v>
      </c>
    </row>
    <row r="25" spans="1:7" x14ac:dyDescent="0.25">
      <c r="A25" s="52" t="s">
        <v>579</v>
      </c>
      <c r="B25" s="54" t="s">
        <v>608</v>
      </c>
      <c r="C25" s="55" t="s">
        <v>621</v>
      </c>
      <c r="D25" s="53" t="s">
        <v>39</v>
      </c>
      <c r="E25" s="98">
        <v>350</v>
      </c>
      <c r="F25" s="76"/>
      <c r="G25" s="76">
        <f t="shared" si="1"/>
        <v>0</v>
      </c>
    </row>
    <row r="26" spans="1:7" x14ac:dyDescent="0.25">
      <c r="A26" s="52" t="s">
        <v>581</v>
      </c>
      <c r="B26" s="54" t="s">
        <v>608</v>
      </c>
      <c r="C26" s="55" t="s">
        <v>622</v>
      </c>
      <c r="D26" s="53" t="s">
        <v>39</v>
      </c>
      <c r="E26" s="98">
        <v>12</v>
      </c>
      <c r="F26" s="76"/>
      <c r="G26" s="76">
        <f t="shared" si="1"/>
        <v>0</v>
      </c>
    </row>
    <row r="27" spans="1:7" x14ac:dyDescent="0.25">
      <c r="A27" s="52" t="s">
        <v>583</v>
      </c>
      <c r="B27" s="54" t="s">
        <v>608</v>
      </c>
      <c r="C27" s="55" t="s">
        <v>623</v>
      </c>
      <c r="D27" s="53" t="s">
        <v>39</v>
      </c>
      <c r="E27" s="98">
        <v>262</v>
      </c>
      <c r="F27" s="76"/>
      <c r="G27" s="76">
        <f t="shared" si="1"/>
        <v>0</v>
      </c>
    </row>
    <row r="28" spans="1:7" ht="31.5" x14ac:dyDescent="0.25">
      <c r="A28" s="52" t="s">
        <v>585</v>
      </c>
      <c r="B28" s="54" t="s">
        <v>608</v>
      </c>
      <c r="C28" s="55" t="s">
        <v>624</v>
      </c>
      <c r="D28" s="53" t="s">
        <v>39</v>
      </c>
      <c r="E28" s="98">
        <v>8</v>
      </c>
      <c r="F28" s="76"/>
      <c r="G28" s="76">
        <f t="shared" si="1"/>
        <v>0</v>
      </c>
    </row>
    <row r="29" spans="1:7" ht="31.5" x14ac:dyDescent="0.25">
      <c r="A29" s="52" t="s">
        <v>587</v>
      </c>
      <c r="B29" s="54" t="s">
        <v>608</v>
      </c>
      <c r="C29" s="55" t="s">
        <v>625</v>
      </c>
      <c r="D29" s="53" t="s">
        <v>39</v>
      </c>
      <c r="E29" s="98">
        <v>30</v>
      </c>
      <c r="F29" s="76"/>
      <c r="G29" s="76">
        <f t="shared" si="1"/>
        <v>0</v>
      </c>
    </row>
    <row r="30" spans="1:7" x14ac:dyDescent="0.25">
      <c r="A30" s="52" t="s">
        <v>589</v>
      </c>
      <c r="B30" s="54" t="s">
        <v>608</v>
      </c>
      <c r="C30" s="55" t="s">
        <v>626</v>
      </c>
      <c r="D30" s="53" t="s">
        <v>39</v>
      </c>
      <c r="E30" s="98">
        <v>180</v>
      </c>
      <c r="F30" s="76"/>
      <c r="G30" s="76">
        <f t="shared" si="1"/>
        <v>0</v>
      </c>
    </row>
    <row r="31" spans="1:7" ht="31.5" x14ac:dyDescent="0.25">
      <c r="A31" s="52" t="s">
        <v>591</v>
      </c>
      <c r="B31" s="54" t="s">
        <v>608</v>
      </c>
      <c r="C31" s="55" t="s">
        <v>627</v>
      </c>
      <c r="D31" s="53" t="s">
        <v>39</v>
      </c>
      <c r="E31" s="98">
        <v>5</v>
      </c>
      <c r="F31" s="76"/>
      <c r="G31" s="76">
        <f t="shared" si="1"/>
        <v>0</v>
      </c>
    </row>
    <row r="32" spans="1:7" x14ac:dyDescent="0.25">
      <c r="A32" s="52" t="s">
        <v>593</v>
      </c>
      <c r="B32" s="54" t="s">
        <v>608</v>
      </c>
      <c r="C32" s="55" t="s">
        <v>628</v>
      </c>
      <c r="D32" s="53" t="s">
        <v>39</v>
      </c>
      <c r="E32" s="98">
        <v>150</v>
      </c>
      <c r="F32" s="76"/>
      <c r="G32" s="76">
        <f t="shared" si="1"/>
        <v>0</v>
      </c>
    </row>
    <row r="33" spans="1:9" x14ac:dyDescent="0.25">
      <c r="A33" s="52" t="s">
        <v>595</v>
      </c>
      <c r="B33" s="54" t="s">
        <v>608</v>
      </c>
      <c r="C33" s="55" t="s">
        <v>629</v>
      </c>
      <c r="D33" s="53" t="s">
        <v>39</v>
      </c>
      <c r="E33" s="98">
        <v>6480</v>
      </c>
      <c r="F33" s="76"/>
      <c r="G33" s="76">
        <f t="shared" si="1"/>
        <v>0</v>
      </c>
    </row>
    <row r="34" spans="1:9" x14ac:dyDescent="0.25">
      <c r="A34" s="52" t="s">
        <v>597</v>
      </c>
      <c r="B34" s="54" t="s">
        <v>608</v>
      </c>
      <c r="C34" s="55" t="s">
        <v>630</v>
      </c>
      <c r="D34" s="53" t="s">
        <v>631</v>
      </c>
      <c r="E34" s="98">
        <v>2300</v>
      </c>
      <c r="F34" s="76"/>
      <c r="G34" s="76">
        <f t="shared" si="1"/>
        <v>0</v>
      </c>
    </row>
    <row r="35" spans="1:9" x14ac:dyDescent="0.25">
      <c r="A35" s="52" t="s">
        <v>600</v>
      </c>
      <c r="B35" s="54" t="s">
        <v>608</v>
      </c>
      <c r="C35" s="55" t="s">
        <v>632</v>
      </c>
      <c r="D35" s="53" t="s">
        <v>29</v>
      </c>
      <c r="E35" s="98">
        <v>2</v>
      </c>
      <c r="F35" s="76"/>
      <c r="G35" s="76">
        <f t="shared" si="1"/>
        <v>0</v>
      </c>
    </row>
    <row r="36" spans="1:9" x14ac:dyDescent="0.25">
      <c r="A36" s="52" t="s">
        <v>602</v>
      </c>
      <c r="B36" s="54" t="s">
        <v>608</v>
      </c>
      <c r="C36" s="55" t="s">
        <v>633</v>
      </c>
      <c r="D36" s="53" t="s">
        <v>29</v>
      </c>
      <c r="E36" s="98">
        <v>2</v>
      </c>
      <c r="F36" s="76"/>
      <c r="G36" s="76">
        <f t="shared" si="1"/>
        <v>0</v>
      </c>
    </row>
    <row r="37" spans="1:9" x14ac:dyDescent="0.25">
      <c r="A37" s="52" t="s">
        <v>634</v>
      </c>
      <c r="B37" s="54" t="s">
        <v>608</v>
      </c>
      <c r="C37" s="55" t="s">
        <v>635</v>
      </c>
      <c r="D37" s="53" t="s">
        <v>29</v>
      </c>
      <c r="E37" s="98">
        <v>1</v>
      </c>
      <c r="F37" s="76"/>
      <c r="G37" s="76">
        <f t="shared" si="1"/>
        <v>0</v>
      </c>
    </row>
    <row r="38" spans="1:9" x14ac:dyDescent="0.25">
      <c r="A38" s="52" t="s">
        <v>636</v>
      </c>
      <c r="B38" s="54" t="s">
        <v>608</v>
      </c>
      <c r="C38" s="55" t="s">
        <v>637</v>
      </c>
      <c r="D38" s="53" t="s">
        <v>29</v>
      </c>
      <c r="E38" s="98">
        <v>3</v>
      </c>
      <c r="F38" s="76"/>
      <c r="G38" s="76">
        <f t="shared" si="1"/>
        <v>0</v>
      </c>
    </row>
    <row r="39" spans="1:9" x14ac:dyDescent="0.25">
      <c r="A39" s="52" t="s">
        <v>638</v>
      </c>
      <c r="B39" s="54" t="s">
        <v>608</v>
      </c>
      <c r="C39" s="55" t="s">
        <v>639</v>
      </c>
      <c r="D39" s="53" t="s">
        <v>29</v>
      </c>
      <c r="E39" s="98">
        <v>15</v>
      </c>
      <c r="F39" s="76"/>
      <c r="G39" s="76">
        <f t="shared" si="1"/>
        <v>0</v>
      </c>
    </row>
    <row r="40" spans="1:9" x14ac:dyDescent="0.25">
      <c r="A40" s="52" t="s">
        <v>640</v>
      </c>
      <c r="B40" s="54" t="s">
        <v>608</v>
      </c>
      <c r="C40" s="55" t="s">
        <v>641</v>
      </c>
      <c r="D40" s="53" t="s">
        <v>29</v>
      </c>
      <c r="E40" s="98">
        <v>1</v>
      </c>
      <c r="F40" s="76"/>
      <c r="G40" s="76">
        <f t="shared" si="1"/>
        <v>0</v>
      </c>
    </row>
    <row r="41" spans="1:9" x14ac:dyDescent="0.25">
      <c r="A41" s="52" t="s">
        <v>642</v>
      </c>
      <c r="B41" s="54" t="s">
        <v>608</v>
      </c>
      <c r="C41" s="55" t="s">
        <v>643</v>
      </c>
      <c r="D41" s="53" t="s">
        <v>29</v>
      </c>
      <c r="E41" s="98">
        <v>1</v>
      </c>
      <c r="F41" s="76"/>
      <c r="G41" s="76">
        <f t="shared" si="1"/>
        <v>0</v>
      </c>
    </row>
    <row r="42" spans="1:9" ht="31.5" x14ac:dyDescent="0.25">
      <c r="A42" s="52" t="s">
        <v>644</v>
      </c>
      <c r="B42" s="54" t="s">
        <v>608</v>
      </c>
      <c r="C42" s="55" t="s">
        <v>645</v>
      </c>
      <c r="D42" s="53" t="s">
        <v>39</v>
      </c>
      <c r="E42" s="98">
        <v>80</v>
      </c>
      <c r="F42" s="76"/>
      <c r="G42" s="76">
        <f t="shared" si="1"/>
        <v>0</v>
      </c>
    </row>
    <row r="43" spans="1:9" x14ac:dyDescent="0.25">
      <c r="A43" s="27"/>
      <c r="B43" s="14"/>
      <c r="C43" s="15" t="s">
        <v>604</v>
      </c>
      <c r="D43" s="14" t="s">
        <v>397</v>
      </c>
      <c r="E43" s="14" t="s">
        <v>397</v>
      </c>
      <c r="F43" s="80" t="s">
        <v>397</v>
      </c>
      <c r="G43" s="87">
        <f>SUM(G13:G42)</f>
        <v>0</v>
      </c>
    </row>
    <row r="44" spans="1:9" ht="18.75" customHeight="1" x14ac:dyDescent="0.3">
      <c r="A44" s="401" t="s">
        <v>396</v>
      </c>
      <c r="B44" s="402"/>
      <c r="C44" s="402"/>
      <c r="D44" s="91"/>
      <c r="E44" s="46"/>
      <c r="F44" s="46"/>
      <c r="G44" s="47">
        <f>SUM(G7:G10)+SUM(G13:G42)</f>
        <v>0</v>
      </c>
      <c r="H44" s="51"/>
      <c r="I44" s="51"/>
    </row>
  </sheetData>
  <mergeCells count="7">
    <mergeCell ref="G2:G4"/>
    <mergeCell ref="B3:B4"/>
    <mergeCell ref="A44:C44"/>
    <mergeCell ref="A2:A4"/>
    <mergeCell ref="D2:D4"/>
    <mergeCell ref="E2:E4"/>
    <mergeCell ref="F2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5DD00-2AE9-4124-B0BD-1D2CC8971D15}">
  <dimension ref="A2:K27"/>
  <sheetViews>
    <sheetView topLeftCell="A12"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68.42578125" style="3" customWidth="1"/>
    <col min="4" max="4" width="13.5703125" style="39" customWidth="1"/>
    <col min="5" max="5" width="14.28515625" style="39" customWidth="1"/>
    <col min="6" max="6" width="11.42578125" style="86" bestFit="1" customWidth="1"/>
    <col min="7" max="7" width="16.28515625" style="86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396" t="s">
        <v>0</v>
      </c>
      <c r="B2" s="1" t="s">
        <v>1</v>
      </c>
      <c r="C2" s="2" t="s">
        <v>606</v>
      </c>
      <c r="D2" s="397" t="s">
        <v>2</v>
      </c>
      <c r="E2" s="397" t="s">
        <v>3</v>
      </c>
      <c r="F2" s="410" t="s">
        <v>4</v>
      </c>
      <c r="G2" s="410" t="s">
        <v>5</v>
      </c>
    </row>
    <row r="3" spans="1:11" ht="22.5" customHeight="1" x14ac:dyDescent="0.25">
      <c r="A3" s="396"/>
      <c r="B3" s="396" t="s">
        <v>6</v>
      </c>
      <c r="C3" s="4" t="s">
        <v>7</v>
      </c>
      <c r="D3" s="397"/>
      <c r="E3" s="397"/>
      <c r="F3" s="410"/>
      <c r="G3" s="410"/>
    </row>
    <row r="4" spans="1:11" x14ac:dyDescent="0.25">
      <c r="A4" s="396"/>
      <c r="B4" s="396"/>
      <c r="C4" s="4" t="s">
        <v>8</v>
      </c>
      <c r="D4" s="397"/>
      <c r="E4" s="397"/>
      <c r="F4" s="410"/>
      <c r="G4" s="410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x14ac:dyDescent="0.25">
      <c r="A6" s="68" t="s">
        <v>404</v>
      </c>
      <c r="B6" s="68"/>
      <c r="C6" s="69" t="s">
        <v>550</v>
      </c>
      <c r="D6" s="68"/>
      <c r="E6" s="68"/>
      <c r="F6" s="83"/>
      <c r="G6" s="74"/>
    </row>
    <row r="7" spans="1:11" ht="55.15" customHeight="1" x14ac:dyDescent="0.25">
      <c r="A7" s="52" t="s">
        <v>12</v>
      </c>
      <c r="B7" s="54" t="s">
        <v>646</v>
      </c>
      <c r="C7" s="55" t="s">
        <v>2637</v>
      </c>
      <c r="D7" s="53" t="s">
        <v>29</v>
      </c>
      <c r="E7" s="98">
        <v>3</v>
      </c>
      <c r="F7" s="76"/>
      <c r="G7" s="76">
        <f t="shared" ref="G7" si="0">ROUND(E7*F7,2)</f>
        <v>0</v>
      </c>
      <c r="K7" s="173"/>
    </row>
    <row r="8" spans="1:11" x14ac:dyDescent="0.25">
      <c r="A8" s="27"/>
      <c r="B8" s="14"/>
      <c r="C8" s="15" t="s">
        <v>557</v>
      </c>
      <c r="D8" s="14" t="s">
        <v>397</v>
      </c>
      <c r="E8" s="14" t="s">
        <v>397</v>
      </c>
      <c r="F8" s="80" t="s">
        <v>397</v>
      </c>
      <c r="G8" s="87">
        <f>SUM(G7:G7)</f>
        <v>0</v>
      </c>
    </row>
    <row r="9" spans="1:11" x14ac:dyDescent="0.25">
      <c r="A9" s="68">
        <v>2</v>
      </c>
      <c r="B9" s="68"/>
      <c r="C9" s="69" t="s">
        <v>558</v>
      </c>
      <c r="D9" s="68"/>
      <c r="E9" s="68"/>
      <c r="F9" s="83"/>
      <c r="G9" s="74"/>
    </row>
    <row r="10" spans="1:11" x14ac:dyDescent="0.25">
      <c r="A10" s="52" t="s">
        <v>20</v>
      </c>
      <c r="B10" s="54" t="s">
        <v>646</v>
      </c>
      <c r="C10" s="55" t="s">
        <v>647</v>
      </c>
      <c r="D10" s="53" t="s">
        <v>39</v>
      </c>
      <c r="E10" s="98">
        <v>265</v>
      </c>
      <c r="F10" s="76"/>
      <c r="G10" s="76">
        <f t="shared" ref="G10:G25" si="1">ROUND(E10*F10,2)</f>
        <v>0</v>
      </c>
    </row>
    <row r="11" spans="1:11" x14ac:dyDescent="0.25">
      <c r="A11" s="52" t="s">
        <v>25</v>
      </c>
      <c r="B11" s="54" t="s">
        <v>646</v>
      </c>
      <c r="C11" s="55" t="s">
        <v>648</v>
      </c>
      <c r="D11" s="53" t="s">
        <v>39</v>
      </c>
      <c r="E11" s="98">
        <v>50</v>
      </c>
      <c r="F11" s="76"/>
      <c r="G11" s="76">
        <f t="shared" si="1"/>
        <v>0</v>
      </c>
    </row>
    <row r="12" spans="1:11" x14ac:dyDescent="0.25">
      <c r="A12" s="52" t="s">
        <v>30</v>
      </c>
      <c r="B12" s="54" t="s">
        <v>646</v>
      </c>
      <c r="C12" s="55" t="s">
        <v>649</v>
      </c>
      <c r="D12" s="53" t="s">
        <v>39</v>
      </c>
      <c r="E12" s="98">
        <v>128</v>
      </c>
      <c r="F12" s="76"/>
      <c r="G12" s="76">
        <f t="shared" si="1"/>
        <v>0</v>
      </c>
    </row>
    <row r="13" spans="1:11" ht="31.5" x14ac:dyDescent="0.25">
      <c r="A13" s="52" t="s">
        <v>35</v>
      </c>
      <c r="B13" s="54" t="s">
        <v>646</v>
      </c>
      <c r="C13" s="55" t="s">
        <v>650</v>
      </c>
      <c r="D13" s="53" t="s">
        <v>39</v>
      </c>
      <c r="E13" s="98">
        <v>580</v>
      </c>
      <c r="F13" s="76"/>
      <c r="G13" s="76">
        <f t="shared" si="1"/>
        <v>0</v>
      </c>
    </row>
    <row r="14" spans="1:11" x14ac:dyDescent="0.25">
      <c r="A14" s="52" t="s">
        <v>563</v>
      </c>
      <c r="B14" s="54" t="s">
        <v>646</v>
      </c>
      <c r="C14" s="55" t="s">
        <v>651</v>
      </c>
      <c r="D14" s="53" t="s">
        <v>39</v>
      </c>
      <c r="E14" s="98">
        <v>143</v>
      </c>
      <c r="F14" s="76"/>
      <c r="G14" s="76">
        <f t="shared" si="1"/>
        <v>0</v>
      </c>
    </row>
    <row r="15" spans="1:11" x14ac:dyDescent="0.25">
      <c r="A15" s="52" t="s">
        <v>565</v>
      </c>
      <c r="B15" s="54" t="s">
        <v>646</v>
      </c>
      <c r="C15" s="55" t="s">
        <v>652</v>
      </c>
      <c r="D15" s="53" t="s">
        <v>39</v>
      </c>
      <c r="E15" s="98">
        <v>60</v>
      </c>
      <c r="F15" s="76"/>
      <c r="G15" s="76">
        <f t="shared" si="1"/>
        <v>0</v>
      </c>
    </row>
    <row r="16" spans="1:11" ht="31.5" x14ac:dyDescent="0.25">
      <c r="A16" s="52" t="s">
        <v>567</v>
      </c>
      <c r="B16" s="54" t="s">
        <v>646</v>
      </c>
      <c r="C16" s="55" t="s">
        <v>653</v>
      </c>
      <c r="D16" s="53" t="s">
        <v>39</v>
      </c>
      <c r="E16" s="98">
        <v>105</v>
      </c>
      <c r="F16" s="76"/>
      <c r="G16" s="76">
        <f t="shared" si="1"/>
        <v>0</v>
      </c>
    </row>
    <row r="17" spans="1:9" ht="31.5" x14ac:dyDescent="0.25">
      <c r="A17" s="52" t="s">
        <v>569</v>
      </c>
      <c r="B17" s="54" t="s">
        <v>646</v>
      </c>
      <c r="C17" s="55" t="s">
        <v>654</v>
      </c>
      <c r="D17" s="53" t="s">
        <v>39</v>
      </c>
      <c r="E17" s="98">
        <v>200</v>
      </c>
      <c r="F17" s="76"/>
      <c r="G17" s="76">
        <f t="shared" si="1"/>
        <v>0</v>
      </c>
    </row>
    <row r="18" spans="1:9" ht="31.5" x14ac:dyDescent="0.25">
      <c r="A18" s="52" t="s">
        <v>571</v>
      </c>
      <c r="B18" s="54" t="s">
        <v>646</v>
      </c>
      <c r="C18" s="55" t="s">
        <v>655</v>
      </c>
      <c r="D18" s="53" t="s">
        <v>39</v>
      </c>
      <c r="E18" s="98">
        <v>110</v>
      </c>
      <c r="F18" s="76"/>
      <c r="G18" s="76">
        <f t="shared" si="1"/>
        <v>0</v>
      </c>
    </row>
    <row r="19" spans="1:9" x14ac:dyDescent="0.25">
      <c r="A19" s="52" t="s">
        <v>573</v>
      </c>
      <c r="B19" s="54" t="s">
        <v>646</v>
      </c>
      <c r="C19" s="55" t="s">
        <v>656</v>
      </c>
      <c r="D19" s="53" t="s">
        <v>39</v>
      </c>
      <c r="E19" s="98">
        <v>463</v>
      </c>
      <c r="F19" s="76"/>
      <c r="G19" s="76">
        <f t="shared" si="1"/>
        <v>0</v>
      </c>
    </row>
    <row r="20" spans="1:9" x14ac:dyDescent="0.25">
      <c r="A20" s="52" t="s">
        <v>575</v>
      </c>
      <c r="B20" s="54" t="s">
        <v>646</v>
      </c>
      <c r="C20" s="55" t="s">
        <v>657</v>
      </c>
      <c r="D20" s="53" t="s">
        <v>39</v>
      </c>
      <c r="E20" s="98">
        <v>85</v>
      </c>
      <c r="F20" s="76"/>
      <c r="G20" s="76">
        <f t="shared" si="1"/>
        <v>0</v>
      </c>
    </row>
    <row r="21" spans="1:9" x14ac:dyDescent="0.25">
      <c r="A21" s="52" t="s">
        <v>577</v>
      </c>
      <c r="B21" s="54" t="s">
        <v>646</v>
      </c>
      <c r="C21" s="55" t="s">
        <v>658</v>
      </c>
      <c r="D21" s="53" t="s">
        <v>39</v>
      </c>
      <c r="E21" s="98">
        <v>170</v>
      </c>
      <c r="F21" s="76"/>
      <c r="G21" s="76">
        <f t="shared" si="1"/>
        <v>0</v>
      </c>
    </row>
    <row r="22" spans="1:9" x14ac:dyDescent="0.25">
      <c r="A22" s="52" t="s">
        <v>579</v>
      </c>
      <c r="B22" s="54" t="s">
        <v>646</v>
      </c>
      <c r="C22" s="55" t="s">
        <v>659</v>
      </c>
      <c r="D22" s="53" t="s">
        <v>39</v>
      </c>
      <c r="E22" s="98">
        <v>150</v>
      </c>
      <c r="F22" s="76"/>
      <c r="G22" s="76">
        <f t="shared" si="1"/>
        <v>0</v>
      </c>
    </row>
    <row r="23" spans="1:9" ht="31.5" x14ac:dyDescent="0.25">
      <c r="A23" s="52" t="s">
        <v>581</v>
      </c>
      <c r="B23" s="54" t="s">
        <v>646</v>
      </c>
      <c r="C23" s="55" t="s">
        <v>660</v>
      </c>
      <c r="D23" s="53" t="s">
        <v>29</v>
      </c>
      <c r="E23" s="98">
        <v>5</v>
      </c>
      <c r="F23" s="76"/>
      <c r="G23" s="76">
        <f t="shared" si="1"/>
        <v>0</v>
      </c>
    </row>
    <row r="24" spans="1:9" x14ac:dyDescent="0.25">
      <c r="A24" s="52" t="s">
        <v>583</v>
      </c>
      <c r="B24" s="54" t="s">
        <v>646</v>
      </c>
      <c r="C24" s="55" t="s">
        <v>661</v>
      </c>
      <c r="D24" s="53" t="s">
        <v>29</v>
      </c>
      <c r="E24" s="98">
        <v>10</v>
      </c>
      <c r="F24" s="76"/>
      <c r="G24" s="76">
        <f t="shared" si="1"/>
        <v>0</v>
      </c>
    </row>
    <row r="25" spans="1:9" ht="47.25" x14ac:dyDescent="0.25">
      <c r="A25" s="52" t="s">
        <v>585</v>
      </c>
      <c r="B25" s="54" t="s">
        <v>646</v>
      </c>
      <c r="C25" s="55" t="s">
        <v>662</v>
      </c>
      <c r="D25" s="53" t="s">
        <v>29</v>
      </c>
      <c r="E25" s="98">
        <v>4</v>
      </c>
      <c r="F25" s="76"/>
      <c r="G25" s="76">
        <f t="shared" si="1"/>
        <v>0</v>
      </c>
    </row>
    <row r="26" spans="1:9" x14ac:dyDescent="0.25">
      <c r="A26" s="27"/>
      <c r="B26" s="14"/>
      <c r="C26" s="15" t="s">
        <v>604</v>
      </c>
      <c r="D26" s="14" t="s">
        <v>397</v>
      </c>
      <c r="E26" s="14" t="s">
        <v>397</v>
      </c>
      <c r="F26" s="80" t="s">
        <v>397</v>
      </c>
      <c r="G26" s="87">
        <f>SUM(G10:G25)</f>
        <v>0</v>
      </c>
    </row>
    <row r="27" spans="1:9" ht="18.75" customHeight="1" x14ac:dyDescent="0.3">
      <c r="A27" s="401" t="s">
        <v>396</v>
      </c>
      <c r="B27" s="402"/>
      <c r="C27" s="402"/>
      <c r="D27" s="91"/>
      <c r="E27" s="46"/>
      <c r="F27" s="46"/>
      <c r="G27" s="47">
        <f>SUM(G7:G7)+SUM(G10:G25)</f>
        <v>0</v>
      </c>
      <c r="H27" s="51"/>
      <c r="I27" s="51"/>
    </row>
  </sheetData>
  <mergeCells count="7">
    <mergeCell ref="G2:G4"/>
    <mergeCell ref="B3:B4"/>
    <mergeCell ref="A27:C27"/>
    <mergeCell ref="A2:A4"/>
    <mergeCell ref="D2:D4"/>
    <mergeCell ref="E2:E4"/>
    <mergeCell ref="F2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9C1D2-2E97-435E-96CB-9CABD46AEF53}">
  <dimension ref="A2:K500"/>
  <sheetViews>
    <sheetView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68.42578125" style="3" customWidth="1"/>
    <col min="4" max="4" width="9.28515625" style="39" bestFit="1" customWidth="1"/>
    <col min="5" max="5" width="14.28515625" style="260" customWidth="1"/>
    <col min="6" max="6" width="11.42578125" style="86" bestFit="1" customWidth="1"/>
    <col min="7" max="7" width="16.28515625" style="75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412" t="s">
        <v>0</v>
      </c>
      <c r="B2" s="255" t="s">
        <v>1</v>
      </c>
      <c r="C2" s="256" t="s">
        <v>674</v>
      </c>
      <c r="D2" s="413" t="s">
        <v>2</v>
      </c>
      <c r="E2" s="414" t="s">
        <v>3</v>
      </c>
      <c r="F2" s="411" t="s">
        <v>4</v>
      </c>
      <c r="G2" s="411" t="s">
        <v>5</v>
      </c>
    </row>
    <row r="3" spans="1:11" ht="22.5" customHeight="1" x14ac:dyDescent="0.25">
      <c r="A3" s="412"/>
      <c r="B3" s="412" t="s">
        <v>6</v>
      </c>
      <c r="C3" s="257" t="s">
        <v>7</v>
      </c>
      <c r="D3" s="413"/>
      <c r="E3" s="414"/>
      <c r="F3" s="411"/>
      <c r="G3" s="411"/>
    </row>
    <row r="4" spans="1:11" x14ac:dyDescent="0.25">
      <c r="A4" s="412"/>
      <c r="B4" s="412"/>
      <c r="C4" s="257" t="s">
        <v>8</v>
      </c>
      <c r="D4" s="413"/>
      <c r="E4" s="414"/>
      <c r="F4" s="411"/>
      <c r="G4" s="411"/>
      <c r="K4" s="173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261">
        <v>5</v>
      </c>
      <c r="F5" s="5">
        <v>6</v>
      </c>
      <c r="G5" s="5">
        <v>7</v>
      </c>
    </row>
    <row r="6" spans="1:11" ht="47.25" x14ac:dyDescent="0.25">
      <c r="A6" s="68">
        <v>1</v>
      </c>
      <c r="B6" s="68"/>
      <c r="C6" s="69" t="s">
        <v>675</v>
      </c>
      <c r="D6" s="68"/>
      <c r="E6" s="258"/>
      <c r="F6" s="83"/>
      <c r="G6" s="74"/>
    </row>
    <row r="7" spans="1:11" ht="31.5" x14ac:dyDescent="0.25">
      <c r="A7" s="52" t="s">
        <v>689</v>
      </c>
      <c r="B7" s="54" t="s">
        <v>676</v>
      </c>
      <c r="C7" s="321" t="s">
        <v>3052</v>
      </c>
      <c r="D7" s="18" t="s">
        <v>29</v>
      </c>
      <c r="E7" s="320">
        <v>1</v>
      </c>
      <c r="F7" s="81"/>
      <c r="G7" s="76">
        <f t="shared" ref="G7:G18" si="0">ROUND(E7*F7,2)</f>
        <v>0</v>
      </c>
    </row>
    <row r="8" spans="1:11" x14ac:dyDescent="0.25">
      <c r="A8" s="52" t="s">
        <v>691</v>
      </c>
      <c r="B8" s="54" t="s">
        <v>676</v>
      </c>
      <c r="C8" s="55" t="s">
        <v>2643</v>
      </c>
      <c r="D8" s="53" t="s">
        <v>41</v>
      </c>
      <c r="E8" s="88">
        <v>13.75</v>
      </c>
      <c r="F8" s="76"/>
      <c r="G8" s="76">
        <f t="shared" si="0"/>
        <v>0</v>
      </c>
    </row>
    <row r="9" spans="1:11" x14ac:dyDescent="0.25">
      <c r="A9" s="52" t="s">
        <v>692</v>
      </c>
      <c r="B9" s="54" t="s">
        <v>676</v>
      </c>
      <c r="C9" s="55" t="s">
        <v>2471</v>
      </c>
      <c r="D9" s="53" t="s">
        <v>41</v>
      </c>
      <c r="E9" s="88">
        <v>5.5</v>
      </c>
      <c r="F9" s="76"/>
      <c r="G9" s="76">
        <f t="shared" si="0"/>
        <v>0</v>
      </c>
    </row>
    <row r="10" spans="1:11" ht="47.25" x14ac:dyDescent="0.25">
      <c r="A10" s="52" t="s">
        <v>693</v>
      </c>
      <c r="B10" s="54" t="s">
        <v>676</v>
      </c>
      <c r="C10" s="55" t="s">
        <v>2638</v>
      </c>
      <c r="D10" s="53" t="s">
        <v>41</v>
      </c>
      <c r="E10" s="88">
        <v>17.64</v>
      </c>
      <c r="F10" s="76"/>
      <c r="G10" s="76">
        <f t="shared" si="0"/>
        <v>0</v>
      </c>
      <c r="K10" s="173"/>
    </row>
    <row r="11" spans="1:11" ht="47.25" x14ac:dyDescent="0.25">
      <c r="A11" s="52" t="s">
        <v>694</v>
      </c>
      <c r="B11" s="54" t="s">
        <v>676</v>
      </c>
      <c r="C11" s="55" t="s">
        <v>2639</v>
      </c>
      <c r="D11" s="53" t="s">
        <v>39</v>
      </c>
      <c r="E11" s="88">
        <v>53</v>
      </c>
      <c r="F11" s="76"/>
      <c r="G11" s="76">
        <f t="shared" si="0"/>
        <v>0</v>
      </c>
      <c r="K11" s="173"/>
    </row>
    <row r="12" spans="1:11" ht="31.5" x14ac:dyDescent="0.25">
      <c r="A12" s="52" t="s">
        <v>695</v>
      </c>
      <c r="B12" s="54" t="s">
        <v>676</v>
      </c>
      <c r="C12" s="55" t="s">
        <v>2217</v>
      </c>
      <c r="D12" s="53" t="s">
        <v>39</v>
      </c>
      <c r="E12" s="88">
        <v>126</v>
      </c>
      <c r="F12" s="76"/>
      <c r="G12" s="76">
        <f t="shared" si="0"/>
        <v>0</v>
      </c>
    </row>
    <row r="13" spans="1:11" x14ac:dyDescent="0.25">
      <c r="A13" s="52" t="s">
        <v>696</v>
      </c>
      <c r="B13" s="54" t="s">
        <v>676</v>
      </c>
      <c r="C13" s="55" t="s">
        <v>2472</v>
      </c>
      <c r="D13" s="53" t="s">
        <v>39</v>
      </c>
      <c r="E13" s="88">
        <v>16.5</v>
      </c>
      <c r="F13" s="76"/>
      <c r="G13" s="76">
        <f t="shared" si="0"/>
        <v>0</v>
      </c>
    </row>
    <row r="14" spans="1:11" x14ac:dyDescent="0.25">
      <c r="A14" s="52" t="s">
        <v>697</v>
      </c>
      <c r="B14" s="54" t="s">
        <v>676</v>
      </c>
      <c r="C14" s="55" t="s">
        <v>2473</v>
      </c>
      <c r="D14" s="53" t="s">
        <v>39</v>
      </c>
      <c r="E14" s="88">
        <v>46.5</v>
      </c>
      <c r="F14" s="76"/>
      <c r="G14" s="76">
        <f t="shared" si="0"/>
        <v>0</v>
      </c>
      <c r="K14" s="173"/>
    </row>
    <row r="15" spans="1:11" x14ac:dyDescent="0.25">
      <c r="A15" s="52" t="s">
        <v>698</v>
      </c>
      <c r="B15" s="54" t="s">
        <v>676</v>
      </c>
      <c r="C15" s="55" t="s">
        <v>2474</v>
      </c>
      <c r="D15" s="53" t="s">
        <v>39</v>
      </c>
      <c r="E15" s="88">
        <v>16.5</v>
      </c>
      <c r="F15" s="76"/>
      <c r="G15" s="76">
        <f t="shared" si="0"/>
        <v>0</v>
      </c>
      <c r="K15" s="173"/>
    </row>
    <row r="16" spans="1:11" x14ac:dyDescent="0.25">
      <c r="A16" s="52" t="s">
        <v>699</v>
      </c>
      <c r="B16" s="54" t="s">
        <v>676</v>
      </c>
      <c r="C16" s="55" t="s">
        <v>2475</v>
      </c>
      <c r="D16" s="53" t="s">
        <v>250</v>
      </c>
      <c r="E16" s="88">
        <v>2</v>
      </c>
      <c r="F16" s="76"/>
      <c r="G16" s="76">
        <f t="shared" si="0"/>
        <v>0</v>
      </c>
      <c r="K16" s="173"/>
    </row>
    <row r="17" spans="1:11" ht="31.5" x14ac:dyDescent="0.25">
      <c r="A17" s="52" t="s">
        <v>700</v>
      </c>
      <c r="B17" s="54" t="s">
        <v>676</v>
      </c>
      <c r="C17" s="55" t="s">
        <v>2220</v>
      </c>
      <c r="D17" s="53" t="s">
        <v>41</v>
      </c>
      <c r="E17" s="88">
        <v>17.64</v>
      </c>
      <c r="F17" s="76"/>
      <c r="G17" s="76">
        <f t="shared" si="0"/>
        <v>0</v>
      </c>
    </row>
    <row r="18" spans="1:11" x14ac:dyDescent="0.25">
      <c r="A18" s="52" t="s">
        <v>701</v>
      </c>
      <c r="B18" s="54" t="s">
        <v>676</v>
      </c>
      <c r="C18" s="55" t="s">
        <v>2476</v>
      </c>
      <c r="D18" s="53" t="s">
        <v>677</v>
      </c>
      <c r="E18" s="88">
        <v>1</v>
      </c>
      <c r="F18" s="76"/>
      <c r="G18" s="76">
        <f t="shared" si="0"/>
        <v>0</v>
      </c>
      <c r="K18" s="173"/>
    </row>
    <row r="19" spans="1:11" ht="47.25" x14ac:dyDescent="0.25">
      <c r="A19" s="27"/>
      <c r="B19" s="14"/>
      <c r="C19" s="253" t="s">
        <v>2477</v>
      </c>
      <c r="D19" s="102"/>
      <c r="E19" s="259"/>
      <c r="F19" s="80"/>
      <c r="G19" s="87">
        <f>SUM(G7:G18)</f>
        <v>0</v>
      </c>
      <c r="H19" s="254"/>
    </row>
    <row r="20" spans="1:11" ht="47.25" x14ac:dyDescent="0.25">
      <c r="A20" s="68">
        <v>2</v>
      </c>
      <c r="B20" s="68"/>
      <c r="C20" s="69" t="s">
        <v>686</v>
      </c>
      <c r="D20" s="68"/>
      <c r="E20" s="258"/>
      <c r="F20" s="83"/>
      <c r="G20" s="74"/>
    </row>
    <row r="21" spans="1:11" ht="31.5" x14ac:dyDescent="0.25">
      <c r="A21" s="52" t="s">
        <v>2408</v>
      </c>
      <c r="B21" s="54" t="s">
        <v>676</v>
      </c>
      <c r="C21" s="321" t="s">
        <v>3052</v>
      </c>
      <c r="D21" s="18" t="s">
        <v>29</v>
      </c>
      <c r="E21" s="320">
        <v>1</v>
      </c>
      <c r="F21" s="81"/>
      <c r="G21" s="76">
        <f t="shared" ref="G21" si="1">ROUND(E21*F21,2)</f>
        <v>0</v>
      </c>
    </row>
    <row r="22" spans="1:11" x14ac:dyDescent="0.25">
      <c r="A22" s="52" t="s">
        <v>2409</v>
      </c>
      <c r="B22" s="54" t="s">
        <v>676</v>
      </c>
      <c r="C22" s="55" t="s">
        <v>2643</v>
      </c>
      <c r="D22" s="53" t="s">
        <v>41</v>
      </c>
      <c r="E22" s="88">
        <v>8.25</v>
      </c>
      <c r="F22" s="76"/>
      <c r="G22" s="76">
        <f t="shared" ref="G22:G34" si="2">ROUND(E22*F22,2)</f>
        <v>0</v>
      </c>
    </row>
    <row r="23" spans="1:11" x14ac:dyDescent="0.25">
      <c r="A23" s="52" t="s">
        <v>2411</v>
      </c>
      <c r="B23" s="54" t="s">
        <v>676</v>
      </c>
      <c r="C23" s="55" t="s">
        <v>2471</v>
      </c>
      <c r="D23" s="53" t="s">
        <v>41</v>
      </c>
      <c r="E23" s="88">
        <v>3.3</v>
      </c>
      <c r="F23" s="76"/>
      <c r="G23" s="76">
        <f t="shared" si="2"/>
        <v>0</v>
      </c>
    </row>
    <row r="24" spans="1:11" ht="47.25" x14ac:dyDescent="0.25">
      <c r="A24" s="52" t="s">
        <v>2413</v>
      </c>
      <c r="B24" s="54" t="s">
        <v>676</v>
      </c>
      <c r="C24" s="55" t="s">
        <v>2638</v>
      </c>
      <c r="D24" s="53" t="s">
        <v>41</v>
      </c>
      <c r="E24" s="88">
        <v>10.64</v>
      </c>
      <c r="F24" s="76"/>
      <c r="G24" s="76">
        <f t="shared" si="2"/>
        <v>0</v>
      </c>
      <c r="K24" s="173"/>
    </row>
    <row r="25" spans="1:11" ht="31.5" x14ac:dyDescent="0.25">
      <c r="A25" s="52" t="s">
        <v>2415</v>
      </c>
      <c r="B25" s="54" t="s">
        <v>676</v>
      </c>
      <c r="C25" s="55" t="s">
        <v>2640</v>
      </c>
      <c r="D25" s="53" t="s">
        <v>39</v>
      </c>
      <c r="E25" s="88">
        <v>30</v>
      </c>
      <c r="F25" s="76"/>
      <c r="G25" s="76">
        <f t="shared" si="2"/>
        <v>0</v>
      </c>
      <c r="K25" s="173"/>
    </row>
    <row r="26" spans="1:11" ht="31.5" x14ac:dyDescent="0.25">
      <c r="A26" s="52" t="s">
        <v>2416</v>
      </c>
      <c r="B26" s="54" t="s">
        <v>676</v>
      </c>
      <c r="C26" s="55" t="s">
        <v>2217</v>
      </c>
      <c r="D26" s="53" t="s">
        <v>39</v>
      </c>
      <c r="E26" s="88">
        <v>37</v>
      </c>
      <c r="F26" s="76"/>
      <c r="G26" s="76">
        <f t="shared" si="2"/>
        <v>0</v>
      </c>
    </row>
    <row r="27" spans="1:11" x14ac:dyDescent="0.25">
      <c r="A27" s="52" t="s">
        <v>2478</v>
      </c>
      <c r="B27" s="54" t="s">
        <v>676</v>
      </c>
      <c r="C27" s="55" t="s">
        <v>2472</v>
      </c>
      <c r="D27" s="53" t="s">
        <v>39</v>
      </c>
      <c r="E27" s="88">
        <v>9.9</v>
      </c>
      <c r="F27" s="76"/>
      <c r="G27" s="76">
        <f t="shared" si="2"/>
        <v>0</v>
      </c>
    </row>
    <row r="28" spans="1:11" ht="63" x14ac:dyDescent="0.25">
      <c r="A28" s="52" t="s">
        <v>705</v>
      </c>
      <c r="B28" s="54" t="s">
        <v>676</v>
      </c>
      <c r="C28" s="55" t="s">
        <v>2251</v>
      </c>
      <c r="D28" s="53" t="s">
        <v>39</v>
      </c>
      <c r="E28" s="88">
        <v>19.899999999999999</v>
      </c>
      <c r="F28" s="76"/>
      <c r="G28" s="76">
        <f t="shared" si="2"/>
        <v>0</v>
      </c>
    </row>
    <row r="29" spans="1:11" ht="63" x14ac:dyDescent="0.25">
      <c r="A29" s="52" t="s">
        <v>707</v>
      </c>
      <c r="B29" s="54" t="s">
        <v>676</v>
      </c>
      <c r="C29" s="55" t="s">
        <v>2253</v>
      </c>
      <c r="D29" s="53" t="s">
        <v>39</v>
      </c>
      <c r="E29" s="88">
        <v>19.899999999999999</v>
      </c>
      <c r="F29" s="76"/>
      <c r="G29" s="76">
        <f t="shared" si="2"/>
        <v>0</v>
      </c>
    </row>
    <row r="30" spans="1:11" x14ac:dyDescent="0.25">
      <c r="A30" s="52" t="s">
        <v>709</v>
      </c>
      <c r="B30" s="54" t="s">
        <v>676</v>
      </c>
      <c r="C30" s="55" t="s">
        <v>2473</v>
      </c>
      <c r="D30" s="53" t="s">
        <v>39</v>
      </c>
      <c r="E30" s="88">
        <v>8.1999999999999993</v>
      </c>
      <c r="F30" s="76"/>
      <c r="G30" s="76">
        <f t="shared" si="2"/>
        <v>0</v>
      </c>
      <c r="K30" s="173"/>
    </row>
    <row r="31" spans="1:11" x14ac:dyDescent="0.25">
      <c r="A31" s="52" t="s">
        <v>711</v>
      </c>
      <c r="B31" s="54" t="s">
        <v>676</v>
      </c>
      <c r="C31" s="55" t="s">
        <v>2474</v>
      </c>
      <c r="D31" s="53" t="s">
        <v>39</v>
      </c>
      <c r="E31" s="88">
        <v>29.8</v>
      </c>
      <c r="F31" s="76"/>
      <c r="G31" s="76">
        <f t="shared" si="2"/>
        <v>0</v>
      </c>
      <c r="K31" s="173"/>
    </row>
    <row r="32" spans="1:11" x14ac:dyDescent="0.25">
      <c r="A32" s="52" t="s">
        <v>713</v>
      </c>
      <c r="B32" s="54" t="s">
        <v>676</v>
      </c>
      <c r="C32" s="55" t="s">
        <v>2475</v>
      </c>
      <c r="D32" s="53" t="s">
        <v>250</v>
      </c>
      <c r="E32" s="88">
        <v>1</v>
      </c>
      <c r="F32" s="76"/>
      <c r="G32" s="76">
        <f t="shared" si="2"/>
        <v>0</v>
      </c>
      <c r="K32" s="173"/>
    </row>
    <row r="33" spans="1:11" ht="31.5" x14ac:dyDescent="0.25">
      <c r="A33" s="52" t="s">
        <v>715</v>
      </c>
      <c r="B33" s="54" t="s">
        <v>676</v>
      </c>
      <c r="C33" s="55" t="s">
        <v>2220</v>
      </c>
      <c r="D33" s="53" t="s">
        <v>41</v>
      </c>
      <c r="E33" s="88">
        <v>17.64</v>
      </c>
      <c r="F33" s="76"/>
      <c r="G33" s="76">
        <f t="shared" si="2"/>
        <v>0</v>
      </c>
    </row>
    <row r="34" spans="1:11" x14ac:dyDescent="0.25">
      <c r="A34" s="52" t="s">
        <v>717</v>
      </c>
      <c r="B34" s="54" t="s">
        <v>676</v>
      </c>
      <c r="C34" s="55" t="s">
        <v>2476</v>
      </c>
      <c r="D34" s="53" t="s">
        <v>677</v>
      </c>
      <c r="E34" s="88">
        <v>1</v>
      </c>
      <c r="F34" s="76"/>
      <c r="G34" s="76">
        <f t="shared" si="2"/>
        <v>0</v>
      </c>
      <c r="K34" s="173"/>
    </row>
    <row r="35" spans="1:11" ht="47.25" x14ac:dyDescent="0.25">
      <c r="A35" s="27"/>
      <c r="B35" s="14"/>
      <c r="C35" s="27" t="s">
        <v>2479</v>
      </c>
      <c r="D35" s="102"/>
      <c r="E35" s="259"/>
      <c r="F35" s="80"/>
      <c r="G35" s="87">
        <f>SUM(G21:G34)</f>
        <v>0</v>
      </c>
      <c r="H35" s="254"/>
    </row>
    <row r="36" spans="1:11" ht="47.25" x14ac:dyDescent="0.25">
      <c r="A36" s="68">
        <v>3</v>
      </c>
      <c r="B36" s="68"/>
      <c r="C36" s="69" t="s">
        <v>2480</v>
      </c>
      <c r="D36" s="68"/>
      <c r="E36" s="258"/>
      <c r="F36" s="83"/>
      <c r="G36" s="74"/>
    </row>
    <row r="37" spans="1:11" ht="31.5" x14ac:dyDescent="0.25">
      <c r="A37" s="52" t="s">
        <v>2887</v>
      </c>
      <c r="B37" s="54" t="s">
        <v>676</v>
      </c>
      <c r="C37" s="321" t="s">
        <v>3052</v>
      </c>
      <c r="D37" s="18" t="s">
        <v>29</v>
      </c>
      <c r="E37" s="320">
        <v>1</v>
      </c>
      <c r="F37" s="81"/>
      <c r="G37" s="76">
        <f t="shared" ref="G37" si="3">ROUND(E37*F37,2)</f>
        <v>0</v>
      </c>
    </row>
    <row r="38" spans="1:11" x14ac:dyDescent="0.25">
      <c r="A38" s="52" t="s">
        <v>2888</v>
      </c>
      <c r="B38" s="54" t="s">
        <v>676</v>
      </c>
      <c r="C38" s="55" t="s">
        <v>2643</v>
      </c>
      <c r="D38" s="53" t="s">
        <v>41</v>
      </c>
      <c r="E38" s="88">
        <v>8.25</v>
      </c>
      <c r="F38" s="76"/>
      <c r="G38" s="76">
        <f t="shared" ref="G38:G48" si="4">ROUND(E38*F38,2)</f>
        <v>0</v>
      </c>
    </row>
    <row r="39" spans="1:11" x14ac:dyDescent="0.25">
      <c r="A39" s="52" t="s">
        <v>2889</v>
      </c>
      <c r="B39" s="54" t="s">
        <v>676</v>
      </c>
      <c r="C39" s="55" t="s">
        <v>2471</v>
      </c>
      <c r="D39" s="53" t="s">
        <v>41</v>
      </c>
      <c r="E39" s="88">
        <v>3.3</v>
      </c>
      <c r="F39" s="76"/>
      <c r="G39" s="76">
        <f t="shared" si="4"/>
        <v>0</v>
      </c>
    </row>
    <row r="40" spans="1:11" ht="47.25" x14ac:dyDescent="0.25">
      <c r="A40" s="52" t="s">
        <v>2890</v>
      </c>
      <c r="B40" s="54" t="s">
        <v>676</v>
      </c>
      <c r="C40" s="55" t="s">
        <v>2638</v>
      </c>
      <c r="D40" s="53" t="s">
        <v>41</v>
      </c>
      <c r="E40" s="88">
        <v>10.92</v>
      </c>
      <c r="F40" s="76"/>
      <c r="G40" s="76">
        <f t="shared" si="4"/>
        <v>0</v>
      </c>
      <c r="K40" s="173"/>
    </row>
    <row r="41" spans="1:11" ht="31.5" x14ac:dyDescent="0.25">
      <c r="A41" s="52" t="s">
        <v>2891</v>
      </c>
      <c r="B41" s="54" t="s">
        <v>676</v>
      </c>
      <c r="C41" s="55" t="s">
        <v>2640</v>
      </c>
      <c r="D41" s="53" t="s">
        <v>39</v>
      </c>
      <c r="E41" s="88">
        <v>32</v>
      </c>
      <c r="F41" s="76"/>
      <c r="G41" s="76">
        <f t="shared" si="4"/>
        <v>0</v>
      </c>
      <c r="K41" s="173"/>
    </row>
    <row r="42" spans="1:11" ht="31.5" x14ac:dyDescent="0.25">
      <c r="A42" s="52" t="s">
        <v>2892</v>
      </c>
      <c r="B42" s="54" t="s">
        <v>676</v>
      </c>
      <c r="C42" s="55" t="s">
        <v>2217</v>
      </c>
      <c r="D42" s="53" t="s">
        <v>39</v>
      </c>
      <c r="E42" s="88">
        <v>78</v>
      </c>
      <c r="F42" s="76"/>
      <c r="G42" s="76">
        <f t="shared" si="4"/>
        <v>0</v>
      </c>
    </row>
    <row r="43" spans="1:11" x14ac:dyDescent="0.25">
      <c r="A43" s="52" t="s">
        <v>2481</v>
      </c>
      <c r="B43" s="54" t="s">
        <v>676</v>
      </c>
      <c r="C43" s="55" t="s">
        <v>2472</v>
      </c>
      <c r="D43" s="53" t="s">
        <v>39</v>
      </c>
      <c r="E43" s="88">
        <v>9.9</v>
      </c>
      <c r="F43" s="76"/>
      <c r="G43" s="76">
        <f t="shared" si="4"/>
        <v>0</v>
      </c>
    </row>
    <row r="44" spans="1:11" x14ac:dyDescent="0.25">
      <c r="A44" s="52" t="s">
        <v>2482</v>
      </c>
      <c r="B44" s="54" t="s">
        <v>676</v>
      </c>
      <c r="C44" s="55" t="s">
        <v>2473</v>
      </c>
      <c r="D44" s="53" t="s">
        <v>39</v>
      </c>
      <c r="E44" s="88">
        <v>29.1</v>
      </c>
      <c r="F44" s="76"/>
      <c r="G44" s="76">
        <f t="shared" si="4"/>
        <v>0</v>
      </c>
      <c r="K44" s="173"/>
    </row>
    <row r="45" spans="1:11" x14ac:dyDescent="0.25">
      <c r="A45" s="52" t="s">
        <v>2483</v>
      </c>
      <c r="B45" s="54" t="s">
        <v>676</v>
      </c>
      <c r="C45" s="55" t="s">
        <v>2474</v>
      </c>
      <c r="D45" s="53" t="s">
        <v>39</v>
      </c>
      <c r="E45" s="88">
        <v>9.9</v>
      </c>
      <c r="F45" s="76"/>
      <c r="G45" s="76">
        <f t="shared" si="4"/>
        <v>0</v>
      </c>
      <c r="K45" s="173"/>
    </row>
    <row r="46" spans="1:11" x14ac:dyDescent="0.25">
      <c r="A46" s="52" t="s">
        <v>2484</v>
      </c>
      <c r="B46" s="54" t="s">
        <v>676</v>
      </c>
      <c r="C46" s="55" t="s">
        <v>2475</v>
      </c>
      <c r="D46" s="53" t="s">
        <v>250</v>
      </c>
      <c r="E46" s="88">
        <v>1</v>
      </c>
      <c r="F46" s="76"/>
      <c r="G46" s="76">
        <f t="shared" si="4"/>
        <v>0</v>
      </c>
      <c r="K46" s="173"/>
    </row>
    <row r="47" spans="1:11" ht="31.5" x14ac:dyDescent="0.25">
      <c r="A47" s="52" t="s">
        <v>2485</v>
      </c>
      <c r="B47" s="54" t="s">
        <v>676</v>
      </c>
      <c r="C47" s="55" t="s">
        <v>2220</v>
      </c>
      <c r="D47" s="53" t="s">
        <v>41</v>
      </c>
      <c r="E47" s="88">
        <v>10.92</v>
      </c>
      <c r="F47" s="76"/>
      <c r="G47" s="76">
        <f t="shared" si="4"/>
        <v>0</v>
      </c>
    </row>
    <row r="48" spans="1:11" x14ac:dyDescent="0.25">
      <c r="A48" s="52" t="s">
        <v>2486</v>
      </c>
      <c r="B48" s="54" t="s">
        <v>676</v>
      </c>
      <c r="C48" s="55" t="s">
        <v>2476</v>
      </c>
      <c r="D48" s="53" t="s">
        <v>677</v>
      </c>
      <c r="E48" s="88">
        <v>1</v>
      </c>
      <c r="F48" s="76"/>
      <c r="G48" s="76">
        <f t="shared" si="4"/>
        <v>0</v>
      </c>
      <c r="K48" s="173"/>
    </row>
    <row r="49" spans="1:11" ht="47.25" x14ac:dyDescent="0.25">
      <c r="A49" s="27"/>
      <c r="B49" s="14"/>
      <c r="C49" s="27" t="s">
        <v>2491</v>
      </c>
      <c r="D49" s="102"/>
      <c r="E49" s="259"/>
      <c r="F49" s="80"/>
      <c r="G49" s="87">
        <f>SUM(G37:G48)</f>
        <v>0</v>
      </c>
      <c r="H49" s="254"/>
    </row>
    <row r="50" spans="1:11" ht="47.25" x14ac:dyDescent="0.25">
      <c r="A50" s="68">
        <v>4</v>
      </c>
      <c r="B50" s="68"/>
      <c r="C50" s="69" t="s">
        <v>2492</v>
      </c>
      <c r="D50" s="68"/>
      <c r="E50" s="258"/>
      <c r="F50" s="83"/>
      <c r="G50" s="74"/>
    </row>
    <row r="51" spans="1:11" ht="31.5" x14ac:dyDescent="0.25">
      <c r="A51" s="52" t="s">
        <v>2893</v>
      </c>
      <c r="B51" s="54" t="s">
        <v>676</v>
      </c>
      <c r="C51" s="321" t="s">
        <v>3052</v>
      </c>
      <c r="D51" s="18" t="s">
        <v>29</v>
      </c>
      <c r="E51" s="320">
        <v>1</v>
      </c>
      <c r="F51" s="81"/>
      <c r="G51" s="76">
        <f t="shared" ref="G51" si="5">ROUND(E51*F51,2)</f>
        <v>0</v>
      </c>
    </row>
    <row r="52" spans="1:11" x14ac:dyDescent="0.25">
      <c r="A52" s="52" t="s">
        <v>2894</v>
      </c>
      <c r="B52" s="54" t="s">
        <v>676</v>
      </c>
      <c r="C52" s="55" t="s">
        <v>2643</v>
      </c>
      <c r="D52" s="53" t="s">
        <v>41</v>
      </c>
      <c r="E52" s="88">
        <v>7.25</v>
      </c>
      <c r="F52" s="76"/>
      <c r="G52" s="76">
        <f t="shared" ref="G52:G61" si="6">ROUND(E52*F52,2)</f>
        <v>0</v>
      </c>
    </row>
    <row r="53" spans="1:11" x14ac:dyDescent="0.25">
      <c r="A53" s="52" t="s">
        <v>2895</v>
      </c>
      <c r="B53" s="54" t="s">
        <v>676</v>
      </c>
      <c r="C53" s="55" t="s">
        <v>2471</v>
      </c>
      <c r="D53" s="53" t="s">
        <v>41</v>
      </c>
      <c r="E53" s="88">
        <v>2.9</v>
      </c>
      <c r="F53" s="76"/>
      <c r="G53" s="76">
        <f t="shared" si="6"/>
        <v>0</v>
      </c>
    </row>
    <row r="54" spans="1:11" ht="47.25" x14ac:dyDescent="0.25">
      <c r="A54" s="52" t="s">
        <v>2896</v>
      </c>
      <c r="B54" s="54" t="s">
        <v>676</v>
      </c>
      <c r="C54" s="55" t="s">
        <v>2638</v>
      </c>
      <c r="D54" s="53" t="s">
        <v>41</v>
      </c>
      <c r="E54" s="88">
        <v>9.24</v>
      </c>
      <c r="F54" s="76"/>
      <c r="G54" s="76">
        <f t="shared" si="6"/>
        <v>0</v>
      </c>
      <c r="K54" s="173"/>
    </row>
    <row r="55" spans="1:11" ht="47.25" x14ac:dyDescent="0.25">
      <c r="A55" s="52" t="s">
        <v>2897</v>
      </c>
      <c r="B55" s="54" t="s">
        <v>676</v>
      </c>
      <c r="C55" s="55" t="s">
        <v>2641</v>
      </c>
      <c r="D55" s="53" t="s">
        <v>39</v>
      </c>
      <c r="E55" s="88">
        <v>26</v>
      </c>
      <c r="F55" s="76"/>
      <c r="G55" s="76">
        <f t="shared" si="6"/>
        <v>0</v>
      </c>
      <c r="K55" s="173"/>
    </row>
    <row r="56" spans="1:11" ht="31.5" x14ac:dyDescent="0.25">
      <c r="A56" s="52" t="s">
        <v>2898</v>
      </c>
      <c r="B56" s="54" t="s">
        <v>676</v>
      </c>
      <c r="C56" s="55" t="s">
        <v>2217</v>
      </c>
      <c r="D56" s="53" t="s">
        <v>39</v>
      </c>
      <c r="E56" s="88">
        <v>66</v>
      </c>
      <c r="F56" s="76"/>
      <c r="G56" s="76">
        <f t="shared" si="6"/>
        <v>0</v>
      </c>
    </row>
    <row r="57" spans="1:11" x14ac:dyDescent="0.25">
      <c r="A57" s="52" t="s">
        <v>2899</v>
      </c>
      <c r="B57" s="54" t="s">
        <v>676</v>
      </c>
      <c r="C57" s="55" t="s">
        <v>2472</v>
      </c>
      <c r="D57" s="53" t="s">
        <v>39</v>
      </c>
      <c r="E57" s="88">
        <v>8.6999999999999993</v>
      </c>
      <c r="F57" s="76"/>
      <c r="G57" s="76">
        <f t="shared" si="6"/>
        <v>0</v>
      </c>
    </row>
    <row r="58" spans="1:11" x14ac:dyDescent="0.25">
      <c r="A58" s="52" t="s">
        <v>2939</v>
      </c>
      <c r="B58" s="54" t="s">
        <v>676</v>
      </c>
      <c r="C58" s="55" t="s">
        <v>2473</v>
      </c>
      <c r="D58" s="53" t="s">
        <v>39</v>
      </c>
      <c r="E58" s="88">
        <v>24.3</v>
      </c>
      <c r="F58" s="76"/>
      <c r="G58" s="76">
        <f t="shared" si="6"/>
        <v>0</v>
      </c>
      <c r="K58" s="173"/>
    </row>
    <row r="59" spans="1:11" x14ac:dyDescent="0.25">
      <c r="A59" s="52" t="s">
        <v>2940</v>
      </c>
      <c r="B59" s="54" t="s">
        <v>676</v>
      </c>
      <c r="C59" s="55" t="s">
        <v>2474</v>
      </c>
      <c r="D59" s="53" t="s">
        <v>39</v>
      </c>
      <c r="E59" s="88">
        <v>8.6999999999999993</v>
      </c>
      <c r="F59" s="76"/>
      <c r="G59" s="76">
        <f t="shared" si="6"/>
        <v>0</v>
      </c>
      <c r="K59" s="173"/>
    </row>
    <row r="60" spans="1:11" ht="31.5" x14ac:dyDescent="0.25">
      <c r="A60" s="52" t="s">
        <v>2493</v>
      </c>
      <c r="B60" s="54" t="s">
        <v>676</v>
      </c>
      <c r="C60" s="55" t="s">
        <v>2220</v>
      </c>
      <c r="D60" s="53" t="s">
        <v>41</v>
      </c>
      <c r="E60" s="88">
        <v>9.24</v>
      </c>
      <c r="F60" s="76"/>
      <c r="G60" s="76">
        <f t="shared" si="6"/>
        <v>0</v>
      </c>
    </row>
    <row r="61" spans="1:11" x14ac:dyDescent="0.25">
      <c r="A61" s="52" t="s">
        <v>2494</v>
      </c>
      <c r="B61" s="54" t="s">
        <v>676</v>
      </c>
      <c r="C61" s="55" t="s">
        <v>2476</v>
      </c>
      <c r="D61" s="53" t="s">
        <v>677</v>
      </c>
      <c r="E61" s="88">
        <v>1</v>
      </c>
      <c r="F61" s="76"/>
      <c r="G61" s="76">
        <f t="shared" si="6"/>
        <v>0</v>
      </c>
      <c r="K61" s="173"/>
    </row>
    <row r="62" spans="1:11" ht="47.25" x14ac:dyDescent="0.25">
      <c r="A62" s="27"/>
      <c r="B62" s="14"/>
      <c r="C62" s="27" t="s">
        <v>2502</v>
      </c>
      <c r="D62" s="102"/>
      <c r="E62" s="259"/>
      <c r="F62" s="80"/>
      <c r="G62" s="87">
        <f>SUM(G51:G61)</f>
        <v>0</v>
      </c>
      <c r="H62" s="254"/>
    </row>
    <row r="63" spans="1:11" ht="47.25" x14ac:dyDescent="0.25">
      <c r="A63" s="68">
        <v>5</v>
      </c>
      <c r="B63" s="68"/>
      <c r="C63" s="69" t="s">
        <v>2503</v>
      </c>
      <c r="D63" s="68"/>
      <c r="E63" s="258"/>
      <c r="F63" s="83"/>
      <c r="G63" s="74"/>
    </row>
    <row r="64" spans="1:11" ht="31.5" x14ac:dyDescent="0.25">
      <c r="A64" s="52" t="s">
        <v>2900</v>
      </c>
      <c r="B64" s="54" t="s">
        <v>676</v>
      </c>
      <c r="C64" s="321" t="s">
        <v>3052</v>
      </c>
      <c r="D64" s="18" t="s">
        <v>29</v>
      </c>
      <c r="E64" s="320">
        <v>1</v>
      </c>
      <c r="F64" s="81"/>
      <c r="G64" s="76">
        <f t="shared" ref="G64" si="7">ROUND(E64*F64,2)</f>
        <v>0</v>
      </c>
    </row>
    <row r="65" spans="1:11" x14ac:dyDescent="0.25">
      <c r="A65" s="52" t="s">
        <v>2901</v>
      </c>
      <c r="B65" s="54" t="s">
        <v>676</v>
      </c>
      <c r="C65" s="55" t="s">
        <v>2643</v>
      </c>
      <c r="D65" s="53" t="s">
        <v>41</v>
      </c>
      <c r="E65" s="88">
        <v>38.5</v>
      </c>
      <c r="F65" s="76"/>
      <c r="G65" s="76">
        <f t="shared" ref="G65:G77" si="8">ROUND(E65*F65,2)</f>
        <v>0</v>
      </c>
    </row>
    <row r="66" spans="1:11" x14ac:dyDescent="0.25">
      <c r="A66" s="52" t="s">
        <v>2902</v>
      </c>
      <c r="B66" s="54" t="s">
        <v>676</v>
      </c>
      <c r="C66" s="55" t="s">
        <v>2471</v>
      </c>
      <c r="D66" s="53" t="s">
        <v>41</v>
      </c>
      <c r="E66" s="88">
        <v>15.4</v>
      </c>
      <c r="F66" s="76"/>
      <c r="G66" s="76">
        <f t="shared" si="8"/>
        <v>0</v>
      </c>
    </row>
    <row r="67" spans="1:11" ht="47.25" x14ac:dyDescent="0.25">
      <c r="A67" s="52" t="s">
        <v>2903</v>
      </c>
      <c r="B67" s="54" t="s">
        <v>676</v>
      </c>
      <c r="C67" s="55" t="s">
        <v>2638</v>
      </c>
      <c r="D67" s="53" t="s">
        <v>41</v>
      </c>
      <c r="E67" s="88">
        <v>32.200000000000003</v>
      </c>
      <c r="F67" s="76"/>
      <c r="G67" s="76">
        <f t="shared" si="8"/>
        <v>0</v>
      </c>
      <c r="K67" s="173"/>
    </row>
    <row r="68" spans="1:11" ht="47.25" x14ac:dyDescent="0.25">
      <c r="A68" s="52" t="s">
        <v>2904</v>
      </c>
      <c r="B68" s="54" t="s">
        <v>676</v>
      </c>
      <c r="C68" s="55" t="s">
        <v>2642</v>
      </c>
      <c r="D68" s="53" t="s">
        <v>39</v>
      </c>
      <c r="E68" s="88">
        <v>148</v>
      </c>
      <c r="F68" s="76"/>
      <c r="G68" s="76">
        <f t="shared" si="8"/>
        <v>0</v>
      </c>
      <c r="K68" s="173"/>
    </row>
    <row r="69" spans="1:11" ht="31.5" x14ac:dyDescent="0.25">
      <c r="A69" s="52" t="s">
        <v>2905</v>
      </c>
      <c r="B69" s="54" t="s">
        <v>676</v>
      </c>
      <c r="C69" s="55" t="s">
        <v>2217</v>
      </c>
      <c r="D69" s="53" t="s">
        <v>39</v>
      </c>
      <c r="E69" s="88">
        <v>230</v>
      </c>
      <c r="F69" s="76"/>
      <c r="G69" s="76">
        <f t="shared" si="8"/>
        <v>0</v>
      </c>
    </row>
    <row r="70" spans="1:11" x14ac:dyDescent="0.25">
      <c r="A70" s="52" t="s">
        <v>2906</v>
      </c>
      <c r="B70" s="54" t="s">
        <v>676</v>
      </c>
      <c r="C70" s="55" t="s">
        <v>2472</v>
      </c>
      <c r="D70" s="53" t="s">
        <v>39</v>
      </c>
      <c r="E70" s="88">
        <v>46.2</v>
      </c>
      <c r="F70" s="76"/>
      <c r="G70" s="76">
        <f t="shared" si="8"/>
        <v>0</v>
      </c>
    </row>
    <row r="71" spans="1:11" ht="63" x14ac:dyDescent="0.25">
      <c r="A71" s="52" t="s">
        <v>2907</v>
      </c>
      <c r="B71" s="54" t="s">
        <v>676</v>
      </c>
      <c r="C71" s="55" t="s">
        <v>2251</v>
      </c>
      <c r="D71" s="53" t="s">
        <v>39</v>
      </c>
      <c r="E71" s="88">
        <v>62</v>
      </c>
      <c r="F71" s="76"/>
      <c r="G71" s="76">
        <f t="shared" si="8"/>
        <v>0</v>
      </c>
      <c r="K71" s="173"/>
    </row>
    <row r="72" spans="1:11" ht="63" x14ac:dyDescent="0.25">
      <c r="A72" s="52" t="s">
        <v>2908</v>
      </c>
      <c r="B72" s="54" t="s">
        <v>676</v>
      </c>
      <c r="C72" s="55" t="s">
        <v>2253</v>
      </c>
      <c r="D72" s="53" t="s">
        <v>39</v>
      </c>
      <c r="E72" s="88">
        <v>62</v>
      </c>
      <c r="F72" s="76"/>
      <c r="G72" s="76">
        <f t="shared" si="8"/>
        <v>0</v>
      </c>
      <c r="K72" s="173"/>
    </row>
    <row r="73" spans="1:11" x14ac:dyDescent="0.25">
      <c r="A73" s="52" t="s">
        <v>2941</v>
      </c>
      <c r="B73" s="54" t="s">
        <v>676</v>
      </c>
      <c r="C73" s="55" t="s">
        <v>2473</v>
      </c>
      <c r="D73" s="53" t="s">
        <v>39</v>
      </c>
      <c r="E73" s="88">
        <v>68.8</v>
      </c>
      <c r="F73" s="76"/>
      <c r="G73" s="76">
        <f t="shared" si="8"/>
        <v>0</v>
      </c>
      <c r="K73" s="173"/>
    </row>
    <row r="74" spans="1:11" x14ac:dyDescent="0.25">
      <c r="A74" s="52" t="s">
        <v>2942</v>
      </c>
      <c r="B74" s="54" t="s">
        <v>676</v>
      </c>
      <c r="C74" s="55" t="s">
        <v>2474</v>
      </c>
      <c r="D74" s="53" t="s">
        <v>39</v>
      </c>
      <c r="E74" s="88">
        <v>108.2</v>
      </c>
      <c r="F74" s="76"/>
      <c r="G74" s="76">
        <f t="shared" si="8"/>
        <v>0</v>
      </c>
      <c r="K74" s="173"/>
    </row>
    <row r="75" spans="1:11" x14ac:dyDescent="0.25">
      <c r="A75" s="52" t="s">
        <v>2943</v>
      </c>
      <c r="B75" s="54" t="s">
        <v>676</v>
      </c>
      <c r="C75" s="55" t="s">
        <v>2475</v>
      </c>
      <c r="D75" s="53" t="s">
        <v>250</v>
      </c>
      <c r="E75" s="88">
        <v>2</v>
      </c>
      <c r="F75" s="76"/>
      <c r="G75" s="76">
        <f t="shared" si="8"/>
        <v>0</v>
      </c>
      <c r="K75" s="173"/>
    </row>
    <row r="76" spans="1:11" ht="31.5" x14ac:dyDescent="0.25">
      <c r="A76" s="52" t="s">
        <v>2504</v>
      </c>
      <c r="B76" s="54" t="s">
        <v>676</v>
      </c>
      <c r="C76" s="55" t="s">
        <v>2220</v>
      </c>
      <c r="D76" s="53" t="s">
        <v>41</v>
      </c>
      <c r="E76" s="88">
        <v>32.200000000000003</v>
      </c>
      <c r="F76" s="76"/>
      <c r="G76" s="76">
        <f t="shared" si="8"/>
        <v>0</v>
      </c>
    </row>
    <row r="77" spans="1:11" x14ac:dyDescent="0.25">
      <c r="A77" s="52" t="s">
        <v>2505</v>
      </c>
      <c r="B77" s="54" t="s">
        <v>676</v>
      </c>
      <c r="C77" s="55" t="s">
        <v>2476</v>
      </c>
      <c r="D77" s="53" t="s">
        <v>677</v>
      </c>
      <c r="E77" s="88">
        <v>1</v>
      </c>
      <c r="F77" s="76"/>
      <c r="G77" s="76">
        <f t="shared" si="8"/>
        <v>0</v>
      </c>
      <c r="K77" s="173"/>
    </row>
    <row r="78" spans="1:11" ht="47.25" x14ac:dyDescent="0.25">
      <c r="A78" s="27"/>
      <c r="B78" s="14"/>
      <c r="C78" s="27" t="s">
        <v>2511</v>
      </c>
      <c r="D78" s="102"/>
      <c r="E78" s="259"/>
      <c r="F78" s="80"/>
      <c r="G78" s="87">
        <f>SUM(G64:G77)</f>
        <v>0</v>
      </c>
    </row>
    <row r="79" spans="1:11" ht="47.25" x14ac:dyDescent="0.25">
      <c r="A79" s="68">
        <v>6</v>
      </c>
      <c r="B79" s="68"/>
      <c r="C79" s="69" t="s">
        <v>2512</v>
      </c>
      <c r="D79" s="68"/>
      <c r="E79" s="258"/>
      <c r="F79" s="83"/>
      <c r="G79" s="74"/>
    </row>
    <row r="80" spans="1:11" ht="31.5" x14ac:dyDescent="0.25">
      <c r="A80" s="52" t="s">
        <v>2909</v>
      </c>
      <c r="B80" s="54" t="s">
        <v>676</v>
      </c>
      <c r="C80" s="321" t="s">
        <v>3052</v>
      </c>
      <c r="D80" s="18" t="s">
        <v>29</v>
      </c>
      <c r="E80" s="320">
        <v>1</v>
      </c>
      <c r="F80" s="81"/>
      <c r="G80" s="76">
        <f t="shared" ref="G80" si="9">ROUND(E80*F80,2)</f>
        <v>0</v>
      </c>
    </row>
    <row r="81" spans="1:11" x14ac:dyDescent="0.25">
      <c r="A81" s="52" t="s">
        <v>2910</v>
      </c>
      <c r="B81" s="54" t="s">
        <v>676</v>
      </c>
      <c r="C81" s="55" t="s">
        <v>2643</v>
      </c>
      <c r="D81" s="53" t="s">
        <v>41</v>
      </c>
      <c r="E81" s="88">
        <v>26.25</v>
      </c>
      <c r="F81" s="76"/>
      <c r="G81" s="76">
        <f t="shared" ref="G81:G93" si="10">ROUND(E81*F81,2)</f>
        <v>0</v>
      </c>
    </row>
    <row r="82" spans="1:11" x14ac:dyDescent="0.25">
      <c r="A82" s="52" t="s">
        <v>2911</v>
      </c>
      <c r="B82" s="54" t="s">
        <v>676</v>
      </c>
      <c r="C82" s="55" t="s">
        <v>2471</v>
      </c>
      <c r="D82" s="53" t="s">
        <v>41</v>
      </c>
      <c r="E82" s="88">
        <v>10.5</v>
      </c>
      <c r="F82" s="76"/>
      <c r="G82" s="76">
        <f t="shared" si="10"/>
        <v>0</v>
      </c>
    </row>
    <row r="83" spans="1:11" ht="47.25" x14ac:dyDescent="0.25">
      <c r="A83" s="52" t="s">
        <v>2912</v>
      </c>
      <c r="B83" s="54" t="s">
        <v>676</v>
      </c>
      <c r="C83" s="55" t="s">
        <v>2638</v>
      </c>
      <c r="D83" s="53" t="s">
        <v>41</v>
      </c>
      <c r="E83" s="88">
        <v>28.56</v>
      </c>
      <c r="F83" s="76"/>
      <c r="G83" s="76">
        <f t="shared" si="10"/>
        <v>0</v>
      </c>
      <c r="K83" s="173"/>
    </row>
    <row r="84" spans="1:11" ht="47.25" x14ac:dyDescent="0.25">
      <c r="A84" s="52" t="s">
        <v>2913</v>
      </c>
      <c r="B84" s="54" t="s">
        <v>676</v>
      </c>
      <c r="C84" s="55" t="s">
        <v>2641</v>
      </c>
      <c r="D84" s="53" t="s">
        <v>39</v>
      </c>
      <c r="E84" s="88">
        <v>109</v>
      </c>
      <c r="F84" s="76"/>
      <c r="G84" s="76">
        <f t="shared" si="10"/>
        <v>0</v>
      </c>
      <c r="K84" s="173"/>
    </row>
    <row r="85" spans="1:11" ht="31.5" x14ac:dyDescent="0.25">
      <c r="A85" s="52" t="s">
        <v>2914</v>
      </c>
      <c r="B85" s="54" t="s">
        <v>676</v>
      </c>
      <c r="C85" s="55" t="s">
        <v>2217</v>
      </c>
      <c r="D85" s="53" t="s">
        <v>39</v>
      </c>
      <c r="E85" s="88">
        <v>204</v>
      </c>
      <c r="F85" s="76"/>
      <c r="G85" s="76">
        <f t="shared" si="10"/>
        <v>0</v>
      </c>
    </row>
    <row r="86" spans="1:11" x14ac:dyDescent="0.25">
      <c r="A86" s="52" t="s">
        <v>2915</v>
      </c>
      <c r="B86" s="54" t="s">
        <v>676</v>
      </c>
      <c r="C86" s="55" t="s">
        <v>2472</v>
      </c>
      <c r="D86" s="53" t="s">
        <v>39</v>
      </c>
      <c r="E86" s="88">
        <v>31.5</v>
      </c>
      <c r="F86" s="76"/>
      <c r="G86" s="76">
        <f t="shared" si="10"/>
        <v>0</v>
      </c>
    </row>
    <row r="87" spans="1:11" ht="63" x14ac:dyDescent="0.25">
      <c r="A87" s="52" t="s">
        <v>2916</v>
      </c>
      <c r="B87" s="54" t="s">
        <v>676</v>
      </c>
      <c r="C87" s="55" t="s">
        <v>2251</v>
      </c>
      <c r="D87" s="53" t="s">
        <v>39</v>
      </c>
      <c r="E87" s="88">
        <v>19</v>
      </c>
      <c r="F87" s="76"/>
      <c r="G87" s="76">
        <f t="shared" si="10"/>
        <v>0</v>
      </c>
      <c r="K87" s="173"/>
    </row>
    <row r="88" spans="1:11" ht="63" x14ac:dyDescent="0.25">
      <c r="A88" s="52" t="s">
        <v>3056</v>
      </c>
      <c r="B88" s="54" t="s">
        <v>676</v>
      </c>
      <c r="C88" s="55" t="s">
        <v>2253</v>
      </c>
      <c r="D88" s="53" t="s">
        <v>39</v>
      </c>
      <c r="E88" s="88">
        <v>19</v>
      </c>
      <c r="F88" s="76"/>
      <c r="G88" s="76">
        <f t="shared" si="10"/>
        <v>0</v>
      </c>
      <c r="K88" s="173"/>
    </row>
    <row r="89" spans="1:11" x14ac:dyDescent="0.25">
      <c r="A89" s="52" t="s">
        <v>3057</v>
      </c>
      <c r="B89" s="54" t="s">
        <v>676</v>
      </c>
      <c r="C89" s="55" t="s">
        <v>2473</v>
      </c>
      <c r="D89" s="53" t="s">
        <v>39</v>
      </c>
      <c r="E89" s="88">
        <v>70.5</v>
      </c>
      <c r="F89" s="76"/>
      <c r="G89" s="76">
        <f t="shared" si="10"/>
        <v>0</v>
      </c>
      <c r="K89" s="173"/>
    </row>
    <row r="90" spans="1:11" x14ac:dyDescent="0.25">
      <c r="A90" s="52" t="s">
        <v>3058</v>
      </c>
      <c r="B90" s="54" t="s">
        <v>676</v>
      </c>
      <c r="C90" s="55" t="s">
        <v>2474</v>
      </c>
      <c r="D90" s="53" t="s">
        <v>39</v>
      </c>
      <c r="E90" s="88">
        <v>50.5</v>
      </c>
      <c r="F90" s="76"/>
      <c r="G90" s="76">
        <f t="shared" si="10"/>
        <v>0</v>
      </c>
      <c r="K90" s="173"/>
    </row>
    <row r="91" spans="1:11" x14ac:dyDescent="0.25">
      <c r="A91" s="52" t="s">
        <v>3059</v>
      </c>
      <c r="B91" s="54" t="s">
        <v>676</v>
      </c>
      <c r="C91" s="55" t="s">
        <v>2475</v>
      </c>
      <c r="D91" s="53" t="s">
        <v>250</v>
      </c>
      <c r="E91" s="88">
        <v>1</v>
      </c>
      <c r="F91" s="76"/>
      <c r="G91" s="76">
        <f t="shared" si="10"/>
        <v>0</v>
      </c>
      <c r="K91" s="173"/>
    </row>
    <row r="92" spans="1:11" ht="31.5" x14ac:dyDescent="0.25">
      <c r="A92" s="52" t="s">
        <v>3060</v>
      </c>
      <c r="B92" s="54" t="s">
        <v>676</v>
      </c>
      <c r="C92" s="55" t="s">
        <v>2220</v>
      </c>
      <c r="D92" s="53" t="s">
        <v>41</v>
      </c>
      <c r="E92" s="88">
        <v>28.56</v>
      </c>
      <c r="F92" s="76"/>
      <c r="G92" s="76">
        <f t="shared" si="10"/>
        <v>0</v>
      </c>
    </row>
    <row r="93" spans="1:11" x14ac:dyDescent="0.25">
      <c r="A93" s="52" t="s">
        <v>3061</v>
      </c>
      <c r="B93" s="54" t="s">
        <v>676</v>
      </c>
      <c r="C93" s="55" t="s">
        <v>2476</v>
      </c>
      <c r="D93" s="53" t="s">
        <v>677</v>
      </c>
      <c r="E93" s="88">
        <v>1</v>
      </c>
      <c r="F93" s="76"/>
      <c r="G93" s="76">
        <f t="shared" si="10"/>
        <v>0</v>
      </c>
      <c r="K93" s="173"/>
    </row>
    <row r="94" spans="1:11" ht="47.25" x14ac:dyDescent="0.25">
      <c r="A94" s="27"/>
      <c r="B94" s="14"/>
      <c r="C94" s="27" t="s">
        <v>2513</v>
      </c>
      <c r="D94" s="102"/>
      <c r="E94" s="259"/>
      <c r="F94" s="80"/>
      <c r="G94" s="87">
        <f>SUM(G80:G93)</f>
        <v>0</v>
      </c>
    </row>
    <row r="95" spans="1:11" ht="47.25" x14ac:dyDescent="0.25">
      <c r="A95" s="68">
        <v>7</v>
      </c>
      <c r="B95" s="68"/>
      <c r="C95" s="69" t="s">
        <v>2514</v>
      </c>
      <c r="D95" s="68"/>
      <c r="E95" s="258"/>
      <c r="F95" s="83"/>
      <c r="G95" s="74"/>
    </row>
    <row r="96" spans="1:11" ht="31.5" x14ac:dyDescent="0.25">
      <c r="A96" s="52" t="s">
        <v>2917</v>
      </c>
      <c r="B96" s="54" t="s">
        <v>676</v>
      </c>
      <c r="C96" s="321" t="s">
        <v>3052</v>
      </c>
      <c r="D96" s="18" t="s">
        <v>29</v>
      </c>
      <c r="E96" s="320">
        <v>1</v>
      </c>
      <c r="F96" s="81"/>
      <c r="G96" s="76">
        <f t="shared" ref="G96" si="11">ROUND(E96*F96,2)</f>
        <v>0</v>
      </c>
    </row>
    <row r="97" spans="1:11" x14ac:dyDescent="0.25">
      <c r="A97" s="52" t="s">
        <v>2918</v>
      </c>
      <c r="B97" s="54" t="s">
        <v>676</v>
      </c>
      <c r="C97" s="55" t="s">
        <v>2643</v>
      </c>
      <c r="D97" s="53" t="s">
        <v>41</v>
      </c>
      <c r="E97" s="322">
        <v>18.75</v>
      </c>
      <c r="F97" s="84"/>
      <c r="G97" s="84">
        <f t="shared" ref="G97:G109" si="12">ROUND(E97*F97,2)</f>
        <v>0</v>
      </c>
    </row>
    <row r="98" spans="1:11" x14ac:dyDescent="0.25">
      <c r="A98" s="52" t="s">
        <v>2919</v>
      </c>
      <c r="B98" s="54" t="s">
        <v>676</v>
      </c>
      <c r="C98" s="55" t="s">
        <v>2471</v>
      </c>
      <c r="D98" s="53" t="s">
        <v>41</v>
      </c>
      <c r="E98" s="88">
        <v>7.5</v>
      </c>
      <c r="F98" s="76"/>
      <c r="G98" s="76">
        <f t="shared" si="12"/>
        <v>0</v>
      </c>
    </row>
    <row r="99" spans="1:11" ht="47.25" x14ac:dyDescent="0.25">
      <c r="A99" s="52" t="s">
        <v>2920</v>
      </c>
      <c r="B99" s="54" t="s">
        <v>676</v>
      </c>
      <c r="C99" s="55" t="s">
        <v>2638</v>
      </c>
      <c r="D99" s="53" t="s">
        <v>41</v>
      </c>
      <c r="E99" s="88">
        <v>17.079999999999998</v>
      </c>
      <c r="F99" s="76"/>
      <c r="G99" s="76">
        <f t="shared" si="12"/>
        <v>0</v>
      </c>
      <c r="K99" s="173"/>
    </row>
    <row r="100" spans="1:11" ht="47.25" x14ac:dyDescent="0.25">
      <c r="A100" s="52" t="s">
        <v>2921</v>
      </c>
      <c r="B100" s="54" t="s">
        <v>676</v>
      </c>
      <c r="C100" s="55" t="s">
        <v>2641</v>
      </c>
      <c r="D100" s="53" t="s">
        <v>39</v>
      </c>
      <c r="E100" s="88">
        <v>75</v>
      </c>
      <c r="F100" s="76"/>
      <c r="G100" s="76">
        <f t="shared" si="12"/>
        <v>0</v>
      </c>
      <c r="K100" s="173"/>
    </row>
    <row r="101" spans="1:11" ht="31.5" x14ac:dyDescent="0.25">
      <c r="A101" s="52" t="s">
        <v>2922</v>
      </c>
      <c r="B101" s="54" t="s">
        <v>676</v>
      </c>
      <c r="C101" s="55" t="s">
        <v>2217</v>
      </c>
      <c r="D101" s="53" t="s">
        <v>39</v>
      </c>
      <c r="E101" s="88">
        <v>122</v>
      </c>
      <c r="F101" s="76"/>
      <c r="G101" s="76">
        <f t="shared" si="12"/>
        <v>0</v>
      </c>
    </row>
    <row r="102" spans="1:11" x14ac:dyDescent="0.25">
      <c r="A102" s="52" t="s">
        <v>2923</v>
      </c>
      <c r="B102" s="54" t="s">
        <v>676</v>
      </c>
      <c r="C102" s="55" t="s">
        <v>2472</v>
      </c>
      <c r="D102" s="53" t="s">
        <v>39</v>
      </c>
      <c r="E102" s="88">
        <v>22.5</v>
      </c>
      <c r="F102" s="76"/>
      <c r="G102" s="76">
        <f t="shared" si="12"/>
        <v>0</v>
      </c>
    </row>
    <row r="103" spans="1:11" ht="63" x14ac:dyDescent="0.25">
      <c r="A103" s="52" t="s">
        <v>3062</v>
      </c>
      <c r="B103" s="54" t="s">
        <v>676</v>
      </c>
      <c r="C103" s="55" t="s">
        <v>2251</v>
      </c>
      <c r="D103" s="53" t="s">
        <v>39</v>
      </c>
      <c r="E103" s="88">
        <v>25</v>
      </c>
      <c r="F103" s="76"/>
      <c r="G103" s="76">
        <f t="shared" si="12"/>
        <v>0</v>
      </c>
      <c r="K103" s="173"/>
    </row>
    <row r="104" spans="1:11" ht="63" x14ac:dyDescent="0.25">
      <c r="A104" s="52" t="s">
        <v>3063</v>
      </c>
      <c r="B104" s="54" t="s">
        <v>676</v>
      </c>
      <c r="C104" s="55" t="s">
        <v>2253</v>
      </c>
      <c r="D104" s="53" t="s">
        <v>39</v>
      </c>
      <c r="E104" s="88">
        <v>25</v>
      </c>
      <c r="F104" s="76"/>
      <c r="G104" s="76">
        <f t="shared" si="12"/>
        <v>0</v>
      </c>
      <c r="K104" s="173"/>
    </row>
    <row r="105" spans="1:11" x14ac:dyDescent="0.25">
      <c r="A105" s="52" t="s">
        <v>3064</v>
      </c>
      <c r="B105" s="54" t="s">
        <v>676</v>
      </c>
      <c r="C105" s="55" t="s">
        <v>2473</v>
      </c>
      <c r="D105" s="53" t="s">
        <v>39</v>
      </c>
      <c r="E105" s="88">
        <v>38.5</v>
      </c>
      <c r="F105" s="76"/>
      <c r="G105" s="76">
        <f t="shared" si="12"/>
        <v>0</v>
      </c>
      <c r="K105" s="173"/>
    </row>
    <row r="106" spans="1:11" x14ac:dyDescent="0.25">
      <c r="A106" s="52" t="s">
        <v>3065</v>
      </c>
      <c r="B106" s="54" t="s">
        <v>676</v>
      </c>
      <c r="C106" s="55" t="s">
        <v>2474</v>
      </c>
      <c r="D106" s="53" t="s">
        <v>39</v>
      </c>
      <c r="E106" s="88">
        <v>47.5</v>
      </c>
      <c r="F106" s="76"/>
      <c r="G106" s="76">
        <f t="shared" si="12"/>
        <v>0</v>
      </c>
      <c r="K106" s="173"/>
    </row>
    <row r="107" spans="1:11" x14ac:dyDescent="0.25">
      <c r="A107" s="52" t="s">
        <v>3066</v>
      </c>
      <c r="B107" s="54" t="s">
        <v>676</v>
      </c>
      <c r="C107" s="55" t="s">
        <v>2475</v>
      </c>
      <c r="D107" s="53" t="s">
        <v>250</v>
      </c>
      <c r="E107" s="88">
        <v>1</v>
      </c>
      <c r="F107" s="76"/>
      <c r="G107" s="76">
        <f t="shared" si="12"/>
        <v>0</v>
      </c>
      <c r="K107" s="173"/>
    </row>
    <row r="108" spans="1:11" ht="31.5" x14ac:dyDescent="0.25">
      <c r="A108" s="52" t="s">
        <v>3067</v>
      </c>
      <c r="B108" s="54" t="s">
        <v>676</v>
      </c>
      <c r="C108" s="55" t="s">
        <v>2220</v>
      </c>
      <c r="D108" s="53" t="s">
        <v>41</v>
      </c>
      <c r="E108" s="88">
        <v>17.079999999999998</v>
      </c>
      <c r="F108" s="76"/>
      <c r="G108" s="76">
        <f t="shared" si="12"/>
        <v>0</v>
      </c>
    </row>
    <row r="109" spans="1:11" x14ac:dyDescent="0.25">
      <c r="A109" s="52" t="s">
        <v>3068</v>
      </c>
      <c r="B109" s="54" t="s">
        <v>676</v>
      </c>
      <c r="C109" s="55" t="s">
        <v>2476</v>
      </c>
      <c r="D109" s="53" t="s">
        <v>677</v>
      </c>
      <c r="E109" s="88">
        <v>1</v>
      </c>
      <c r="F109" s="76"/>
      <c r="G109" s="76">
        <f t="shared" si="12"/>
        <v>0</v>
      </c>
      <c r="K109" s="173"/>
    </row>
    <row r="110" spans="1:11" ht="47.25" x14ac:dyDescent="0.25">
      <c r="A110" s="27"/>
      <c r="B110" s="14"/>
      <c r="C110" s="27" t="s">
        <v>2515</v>
      </c>
      <c r="D110" s="102"/>
      <c r="E110" s="259"/>
      <c r="F110" s="80"/>
      <c r="G110" s="87">
        <f>SUM(G96:G109)</f>
        <v>0</v>
      </c>
    </row>
    <row r="111" spans="1:11" ht="47.25" x14ac:dyDescent="0.25">
      <c r="A111" s="68">
        <v>8</v>
      </c>
      <c r="B111" s="68"/>
      <c r="C111" s="69" t="s">
        <v>2516</v>
      </c>
      <c r="D111" s="68"/>
      <c r="E111" s="258"/>
      <c r="F111" s="83"/>
      <c r="G111" s="74"/>
    </row>
    <row r="112" spans="1:11" ht="31.5" x14ac:dyDescent="0.25">
      <c r="A112" s="52" t="s">
        <v>2924</v>
      </c>
      <c r="B112" s="54" t="s">
        <v>676</v>
      </c>
      <c r="C112" s="321" t="s">
        <v>3052</v>
      </c>
      <c r="D112" s="18" t="s">
        <v>29</v>
      </c>
      <c r="E112" s="320">
        <v>1</v>
      </c>
      <c r="F112" s="81"/>
      <c r="G112" s="76">
        <f t="shared" ref="G112" si="13">ROUND(E112*F112,2)</f>
        <v>0</v>
      </c>
    </row>
    <row r="113" spans="1:11" x14ac:dyDescent="0.25">
      <c r="A113" s="52" t="s">
        <v>2925</v>
      </c>
      <c r="B113" s="54" t="s">
        <v>676</v>
      </c>
      <c r="C113" s="55" t="s">
        <v>2643</v>
      </c>
      <c r="D113" s="53" t="s">
        <v>41</v>
      </c>
      <c r="E113" s="88">
        <v>5.75</v>
      </c>
      <c r="F113" s="76"/>
      <c r="G113" s="76">
        <f t="shared" ref="G113:G140" si="14">ROUND(E113*F113,2)</f>
        <v>0</v>
      </c>
    </row>
    <row r="114" spans="1:11" x14ac:dyDescent="0.25">
      <c r="A114" s="52" t="s">
        <v>2926</v>
      </c>
      <c r="B114" s="54" t="s">
        <v>676</v>
      </c>
      <c r="C114" s="55" t="s">
        <v>2471</v>
      </c>
      <c r="D114" s="53" t="s">
        <v>41</v>
      </c>
      <c r="E114" s="88">
        <v>2.2999999999999998</v>
      </c>
      <c r="F114" s="76"/>
      <c r="G114" s="76">
        <f t="shared" si="14"/>
        <v>0</v>
      </c>
    </row>
    <row r="115" spans="1:11" ht="47.25" x14ac:dyDescent="0.25">
      <c r="A115" s="52" t="s">
        <v>2927</v>
      </c>
      <c r="B115" s="54" t="s">
        <v>676</v>
      </c>
      <c r="C115" s="55" t="s">
        <v>2638</v>
      </c>
      <c r="D115" s="53" t="s">
        <v>41</v>
      </c>
      <c r="E115" s="88">
        <v>4.76</v>
      </c>
      <c r="F115" s="76"/>
      <c r="G115" s="76">
        <f t="shared" si="14"/>
        <v>0</v>
      </c>
      <c r="K115" s="173"/>
    </row>
    <row r="116" spans="1:11" ht="47.25" x14ac:dyDescent="0.25">
      <c r="A116" s="52" t="s">
        <v>2928</v>
      </c>
      <c r="B116" s="54" t="s">
        <v>676</v>
      </c>
      <c r="C116" s="55" t="s">
        <v>2641</v>
      </c>
      <c r="D116" s="53" t="s">
        <v>39</v>
      </c>
      <c r="E116" s="88">
        <v>26</v>
      </c>
      <c r="F116" s="76"/>
      <c r="G116" s="76">
        <f t="shared" si="14"/>
        <v>0</v>
      </c>
      <c r="K116" s="173"/>
    </row>
    <row r="117" spans="1:11" ht="31.5" x14ac:dyDescent="0.25">
      <c r="A117" s="52" t="s">
        <v>2929</v>
      </c>
      <c r="B117" s="54" t="s">
        <v>676</v>
      </c>
      <c r="C117" s="55" t="s">
        <v>2217</v>
      </c>
      <c r="D117" s="53" t="s">
        <v>39</v>
      </c>
      <c r="E117" s="88">
        <v>34</v>
      </c>
      <c r="F117" s="76"/>
      <c r="G117" s="76">
        <f t="shared" si="14"/>
        <v>0</v>
      </c>
    </row>
    <row r="118" spans="1:11" x14ac:dyDescent="0.25">
      <c r="A118" s="52" t="s">
        <v>3069</v>
      </c>
      <c r="B118" s="54" t="s">
        <v>676</v>
      </c>
      <c r="C118" s="55" t="s">
        <v>2472</v>
      </c>
      <c r="D118" s="53" t="s">
        <v>39</v>
      </c>
      <c r="E118" s="88">
        <v>6.9</v>
      </c>
      <c r="F118" s="76"/>
      <c r="G118" s="76">
        <f t="shared" si="14"/>
        <v>0</v>
      </c>
    </row>
    <row r="119" spans="1:11" ht="63" x14ac:dyDescent="0.25">
      <c r="A119" s="52" t="s">
        <v>3070</v>
      </c>
      <c r="B119" s="54" t="s">
        <v>676</v>
      </c>
      <c r="C119" s="55" t="s">
        <v>2251</v>
      </c>
      <c r="D119" s="53" t="s">
        <v>39</v>
      </c>
      <c r="E119" s="88">
        <v>10</v>
      </c>
      <c r="F119" s="76"/>
      <c r="G119" s="76">
        <f t="shared" si="14"/>
        <v>0</v>
      </c>
      <c r="K119" s="173"/>
    </row>
    <row r="120" spans="1:11" ht="63" x14ac:dyDescent="0.25">
      <c r="A120" s="52" t="s">
        <v>3071</v>
      </c>
      <c r="B120" s="54" t="s">
        <v>676</v>
      </c>
      <c r="C120" s="55" t="s">
        <v>2253</v>
      </c>
      <c r="D120" s="53" t="s">
        <v>39</v>
      </c>
      <c r="E120" s="88">
        <v>10</v>
      </c>
      <c r="F120" s="76"/>
      <c r="G120" s="76">
        <f t="shared" si="14"/>
        <v>0</v>
      </c>
      <c r="K120" s="173"/>
    </row>
    <row r="121" spans="1:11" ht="31.5" x14ac:dyDescent="0.25">
      <c r="A121" s="52" t="s">
        <v>3072</v>
      </c>
      <c r="B121" s="54" t="s">
        <v>676</v>
      </c>
      <c r="C121" s="55" t="s">
        <v>2473</v>
      </c>
      <c r="D121" s="53" t="s">
        <v>39</v>
      </c>
      <c r="E121" s="88">
        <v>10.1</v>
      </c>
      <c r="F121" s="76"/>
      <c r="G121" s="76">
        <f t="shared" si="14"/>
        <v>0</v>
      </c>
      <c r="K121" s="173"/>
    </row>
    <row r="122" spans="1:11" ht="31.5" x14ac:dyDescent="0.25">
      <c r="A122" s="52" t="s">
        <v>3073</v>
      </c>
      <c r="B122" s="54" t="s">
        <v>676</v>
      </c>
      <c r="C122" s="55" t="s">
        <v>2474</v>
      </c>
      <c r="D122" s="53" t="s">
        <v>39</v>
      </c>
      <c r="E122" s="88">
        <v>16.899999999999999</v>
      </c>
      <c r="F122" s="76"/>
      <c r="G122" s="76">
        <f t="shared" si="14"/>
        <v>0</v>
      </c>
      <c r="K122" s="173"/>
    </row>
    <row r="123" spans="1:11" ht="31.5" x14ac:dyDescent="0.25">
      <c r="A123" s="52" t="s">
        <v>3074</v>
      </c>
      <c r="B123" s="54" t="s">
        <v>676</v>
      </c>
      <c r="C123" s="55" t="s">
        <v>2475</v>
      </c>
      <c r="D123" s="53" t="s">
        <v>250</v>
      </c>
      <c r="E123" s="88">
        <v>1</v>
      </c>
      <c r="F123" s="76"/>
      <c r="G123" s="76">
        <f t="shared" si="14"/>
        <v>0</v>
      </c>
      <c r="K123" s="173"/>
    </row>
    <row r="124" spans="1:11" ht="31.5" x14ac:dyDescent="0.25">
      <c r="A124" s="52" t="s">
        <v>3075</v>
      </c>
      <c r="B124" s="54" t="s">
        <v>676</v>
      </c>
      <c r="C124" s="55" t="s">
        <v>2220</v>
      </c>
      <c r="D124" s="53" t="s">
        <v>41</v>
      </c>
      <c r="E124" s="88">
        <v>4.76</v>
      </c>
      <c r="F124" s="76"/>
      <c r="G124" s="76">
        <f t="shared" si="14"/>
        <v>0</v>
      </c>
    </row>
    <row r="125" spans="1:11" ht="31.5" x14ac:dyDescent="0.25">
      <c r="A125" s="52" t="s">
        <v>3076</v>
      </c>
      <c r="B125" s="54" t="s">
        <v>676</v>
      </c>
      <c r="C125" s="55" t="s">
        <v>2476</v>
      </c>
      <c r="D125" s="53" t="s">
        <v>677</v>
      </c>
      <c r="E125" s="88">
        <v>1</v>
      </c>
      <c r="F125" s="76"/>
      <c r="G125" s="76">
        <f t="shared" si="14"/>
        <v>0</v>
      </c>
      <c r="K125" s="173"/>
    </row>
    <row r="126" spans="1:11" ht="47.25" x14ac:dyDescent="0.25">
      <c r="A126" s="27"/>
      <c r="B126" s="14"/>
      <c r="C126" s="27" t="s">
        <v>2517</v>
      </c>
      <c r="D126" s="102"/>
      <c r="E126" s="259"/>
      <c r="F126" s="80"/>
      <c r="G126" s="106">
        <f>SUM(G112:G125)</f>
        <v>0</v>
      </c>
    </row>
    <row r="127" spans="1:11" ht="47.25" x14ac:dyDescent="0.25">
      <c r="A127" s="68">
        <v>9</v>
      </c>
      <c r="B127" s="68"/>
      <c r="C127" s="69" t="s">
        <v>2518</v>
      </c>
      <c r="D127" s="68"/>
      <c r="E127" s="258"/>
      <c r="F127" s="83"/>
      <c r="G127" s="83"/>
    </row>
    <row r="128" spans="1:11" ht="31.5" x14ac:dyDescent="0.25">
      <c r="A128" s="52" t="s">
        <v>2930</v>
      </c>
      <c r="B128" s="54" t="s">
        <v>676</v>
      </c>
      <c r="C128" s="321" t="s">
        <v>3052</v>
      </c>
      <c r="D128" s="18" t="s">
        <v>29</v>
      </c>
      <c r="E128" s="320">
        <v>1</v>
      </c>
      <c r="F128" s="81"/>
      <c r="G128" s="76">
        <f t="shared" ref="G128" si="15">ROUND(E128*F128,2)</f>
        <v>0</v>
      </c>
    </row>
    <row r="129" spans="1:11" ht="31.5" x14ac:dyDescent="0.25">
      <c r="A129" s="52" t="s">
        <v>2931</v>
      </c>
      <c r="B129" s="54" t="s">
        <v>676</v>
      </c>
      <c r="C129" s="55" t="s">
        <v>2643</v>
      </c>
      <c r="D129" s="53" t="s">
        <v>41</v>
      </c>
      <c r="E129" s="88">
        <v>50</v>
      </c>
      <c r="F129" s="76"/>
      <c r="G129" s="76">
        <f t="shared" si="14"/>
        <v>0</v>
      </c>
    </row>
    <row r="130" spans="1:11" ht="31.5" x14ac:dyDescent="0.25">
      <c r="A130" s="52" t="s">
        <v>2932</v>
      </c>
      <c r="B130" s="54" t="s">
        <v>676</v>
      </c>
      <c r="C130" s="55" t="s">
        <v>2471</v>
      </c>
      <c r="D130" s="53" t="s">
        <v>41</v>
      </c>
      <c r="E130" s="88">
        <v>20</v>
      </c>
      <c r="F130" s="76"/>
      <c r="G130" s="76">
        <f t="shared" si="14"/>
        <v>0</v>
      </c>
    </row>
    <row r="131" spans="1:11" ht="47.25" x14ac:dyDescent="0.25">
      <c r="A131" s="52" t="s">
        <v>2933</v>
      </c>
      <c r="B131" s="54" t="s">
        <v>676</v>
      </c>
      <c r="C131" s="55" t="s">
        <v>2638</v>
      </c>
      <c r="D131" s="53" t="s">
        <v>41</v>
      </c>
      <c r="E131" s="88">
        <v>61.04</v>
      </c>
      <c r="F131" s="76"/>
      <c r="G131" s="76">
        <f t="shared" si="14"/>
        <v>0</v>
      </c>
      <c r="K131" s="173"/>
    </row>
    <row r="132" spans="1:11" ht="31.5" x14ac:dyDescent="0.25">
      <c r="A132" s="52" t="s">
        <v>3077</v>
      </c>
      <c r="B132" s="54" t="s">
        <v>676</v>
      </c>
      <c r="C132" s="55" t="s">
        <v>2644</v>
      </c>
      <c r="D132" s="53" t="s">
        <v>39</v>
      </c>
      <c r="E132" s="88">
        <v>192</v>
      </c>
      <c r="F132" s="76"/>
      <c r="G132" s="76">
        <f t="shared" si="14"/>
        <v>0</v>
      </c>
      <c r="K132" s="173"/>
    </row>
    <row r="133" spans="1:11" ht="31.5" x14ac:dyDescent="0.25">
      <c r="A133" s="52" t="s">
        <v>3078</v>
      </c>
      <c r="B133" s="54" t="s">
        <v>676</v>
      </c>
      <c r="C133" s="55" t="s">
        <v>2217</v>
      </c>
      <c r="D133" s="53" t="s">
        <v>39</v>
      </c>
      <c r="E133" s="88">
        <v>436</v>
      </c>
      <c r="F133" s="76"/>
      <c r="G133" s="76">
        <f t="shared" si="14"/>
        <v>0</v>
      </c>
    </row>
    <row r="134" spans="1:11" ht="31.5" x14ac:dyDescent="0.25">
      <c r="A134" s="52" t="s">
        <v>3079</v>
      </c>
      <c r="B134" s="54" t="s">
        <v>676</v>
      </c>
      <c r="C134" s="55" t="s">
        <v>2472</v>
      </c>
      <c r="D134" s="53" t="s">
        <v>39</v>
      </c>
      <c r="E134" s="88">
        <v>60</v>
      </c>
      <c r="F134" s="76"/>
      <c r="G134" s="76">
        <f t="shared" si="14"/>
        <v>0</v>
      </c>
    </row>
    <row r="135" spans="1:11" ht="63" x14ac:dyDescent="0.25">
      <c r="A135" s="52" t="s">
        <v>3080</v>
      </c>
      <c r="B135" s="54" t="s">
        <v>676</v>
      </c>
      <c r="C135" s="55" t="s">
        <v>2251</v>
      </c>
      <c r="D135" s="53" t="s">
        <v>39</v>
      </c>
      <c r="E135" s="88">
        <v>12</v>
      </c>
      <c r="F135" s="76"/>
      <c r="G135" s="76">
        <f t="shared" si="14"/>
        <v>0</v>
      </c>
      <c r="K135" s="173"/>
    </row>
    <row r="136" spans="1:11" ht="63" x14ac:dyDescent="0.25">
      <c r="A136" s="52" t="s">
        <v>3081</v>
      </c>
      <c r="B136" s="54" t="s">
        <v>676</v>
      </c>
      <c r="C136" s="55" t="s">
        <v>2253</v>
      </c>
      <c r="D136" s="53" t="s">
        <v>39</v>
      </c>
      <c r="E136" s="88">
        <v>12</v>
      </c>
      <c r="F136" s="76"/>
      <c r="G136" s="76">
        <f t="shared" si="14"/>
        <v>0</v>
      </c>
      <c r="K136" s="173"/>
    </row>
    <row r="137" spans="1:11" ht="31.5" x14ac:dyDescent="0.25">
      <c r="A137" s="52" t="s">
        <v>3082</v>
      </c>
      <c r="B137" s="54" t="s">
        <v>676</v>
      </c>
      <c r="C137" s="55" t="s">
        <v>2473</v>
      </c>
      <c r="D137" s="53" t="s">
        <v>39</v>
      </c>
      <c r="E137" s="88">
        <v>158</v>
      </c>
      <c r="F137" s="76"/>
      <c r="G137" s="76">
        <f t="shared" si="14"/>
        <v>0</v>
      </c>
      <c r="K137" s="173"/>
    </row>
    <row r="138" spans="1:11" ht="31.5" x14ac:dyDescent="0.25">
      <c r="A138" s="52" t="s">
        <v>3083</v>
      </c>
      <c r="B138" s="54" t="s">
        <v>676</v>
      </c>
      <c r="C138" s="55" t="s">
        <v>2474</v>
      </c>
      <c r="D138" s="53" t="s">
        <v>39</v>
      </c>
      <c r="E138" s="88">
        <v>72</v>
      </c>
      <c r="F138" s="76"/>
      <c r="G138" s="76">
        <f t="shared" si="14"/>
        <v>0</v>
      </c>
      <c r="K138" s="173"/>
    </row>
    <row r="139" spans="1:11" ht="31.5" x14ac:dyDescent="0.25">
      <c r="A139" s="52" t="s">
        <v>3084</v>
      </c>
      <c r="B139" s="54" t="s">
        <v>676</v>
      </c>
      <c r="C139" s="55" t="s">
        <v>2220</v>
      </c>
      <c r="D139" s="53" t="s">
        <v>41</v>
      </c>
      <c r="E139" s="88">
        <v>61.04</v>
      </c>
      <c r="F139" s="76"/>
      <c r="G139" s="76">
        <f t="shared" si="14"/>
        <v>0</v>
      </c>
    </row>
    <row r="140" spans="1:11" ht="31.5" x14ac:dyDescent="0.25">
      <c r="A140" s="52" t="s">
        <v>3085</v>
      </c>
      <c r="B140" s="54" t="s">
        <v>676</v>
      </c>
      <c r="C140" s="55" t="s">
        <v>2476</v>
      </c>
      <c r="D140" s="53" t="s">
        <v>677</v>
      </c>
      <c r="E140" s="88">
        <v>1</v>
      </c>
      <c r="F140" s="76"/>
      <c r="G140" s="76">
        <f t="shared" si="14"/>
        <v>0</v>
      </c>
      <c r="K140" s="173"/>
    </row>
    <row r="141" spans="1:11" ht="47.25" x14ac:dyDescent="0.25">
      <c r="A141" s="27"/>
      <c r="B141" s="14"/>
      <c r="C141" s="27" t="s">
        <v>2519</v>
      </c>
      <c r="D141" s="102"/>
      <c r="E141" s="259"/>
      <c r="F141" s="80"/>
      <c r="G141" s="87">
        <f>SUM(G128:G140)</f>
        <v>0</v>
      </c>
    </row>
    <row r="142" spans="1:11" ht="47.25" x14ac:dyDescent="0.25">
      <c r="A142" s="68">
        <v>10</v>
      </c>
      <c r="B142" s="68"/>
      <c r="C142" s="69" t="s">
        <v>2520</v>
      </c>
      <c r="D142" s="68"/>
      <c r="E142" s="258"/>
      <c r="F142" s="83"/>
      <c r="G142" s="74"/>
    </row>
    <row r="143" spans="1:11" ht="31.5" x14ac:dyDescent="0.25">
      <c r="A143" s="52" t="s">
        <v>2934</v>
      </c>
      <c r="B143" s="54" t="s">
        <v>676</v>
      </c>
      <c r="C143" s="321" t="s">
        <v>3052</v>
      </c>
      <c r="D143" s="18" t="s">
        <v>29</v>
      </c>
      <c r="E143" s="320">
        <v>1</v>
      </c>
      <c r="F143" s="81"/>
      <c r="G143" s="76">
        <f t="shared" ref="G143" si="16">ROUND(E143*F143,2)</f>
        <v>0</v>
      </c>
    </row>
    <row r="144" spans="1:11" ht="31.5" x14ac:dyDescent="0.25">
      <c r="A144" s="52" t="s">
        <v>2935</v>
      </c>
      <c r="B144" s="54" t="s">
        <v>676</v>
      </c>
      <c r="C144" s="55" t="s">
        <v>2643</v>
      </c>
      <c r="D144" s="53" t="s">
        <v>41</v>
      </c>
      <c r="E144" s="88">
        <v>23.5</v>
      </c>
      <c r="F144" s="76"/>
      <c r="G144" s="76">
        <f t="shared" ref="G144:G154" si="17">ROUND(E144*F144,2)</f>
        <v>0</v>
      </c>
    </row>
    <row r="145" spans="1:11" ht="31.5" x14ac:dyDescent="0.25">
      <c r="A145" s="52" t="s">
        <v>3086</v>
      </c>
      <c r="B145" s="54" t="s">
        <v>676</v>
      </c>
      <c r="C145" s="55" t="s">
        <v>2471</v>
      </c>
      <c r="D145" s="53" t="s">
        <v>41</v>
      </c>
      <c r="E145" s="88">
        <v>9.4</v>
      </c>
      <c r="F145" s="76"/>
      <c r="G145" s="76">
        <f t="shared" si="17"/>
        <v>0</v>
      </c>
    </row>
    <row r="146" spans="1:11" ht="47.25" x14ac:dyDescent="0.25">
      <c r="A146" s="52" t="s">
        <v>3087</v>
      </c>
      <c r="B146" s="54" t="s">
        <v>676</v>
      </c>
      <c r="C146" s="55" t="s">
        <v>2638</v>
      </c>
      <c r="D146" s="53" t="s">
        <v>41</v>
      </c>
      <c r="E146" s="88">
        <v>30.24</v>
      </c>
      <c r="F146" s="76"/>
      <c r="G146" s="76">
        <f t="shared" si="17"/>
        <v>0</v>
      </c>
      <c r="K146" s="173"/>
    </row>
    <row r="147" spans="1:11" ht="47.25" x14ac:dyDescent="0.25">
      <c r="A147" s="52" t="s">
        <v>3088</v>
      </c>
      <c r="B147" s="54" t="s">
        <v>676</v>
      </c>
      <c r="C147" s="55" t="s">
        <v>2645</v>
      </c>
      <c r="D147" s="53" t="s">
        <v>39</v>
      </c>
      <c r="E147" s="88">
        <v>95</v>
      </c>
      <c r="F147" s="76"/>
      <c r="G147" s="76">
        <f t="shared" si="17"/>
        <v>0</v>
      </c>
      <c r="K147" s="173"/>
    </row>
    <row r="148" spans="1:11" ht="31.5" x14ac:dyDescent="0.25">
      <c r="A148" s="52" t="s">
        <v>3089</v>
      </c>
      <c r="B148" s="54" t="s">
        <v>676</v>
      </c>
      <c r="C148" s="55" t="s">
        <v>2217</v>
      </c>
      <c r="D148" s="53" t="s">
        <v>39</v>
      </c>
      <c r="E148" s="88">
        <v>216</v>
      </c>
      <c r="F148" s="76"/>
      <c r="G148" s="76">
        <f t="shared" si="17"/>
        <v>0</v>
      </c>
    </row>
    <row r="149" spans="1:11" ht="31.5" x14ac:dyDescent="0.25">
      <c r="A149" s="52" t="s">
        <v>3090</v>
      </c>
      <c r="B149" s="54" t="s">
        <v>676</v>
      </c>
      <c r="C149" s="55" t="s">
        <v>2472</v>
      </c>
      <c r="D149" s="53" t="s">
        <v>39</v>
      </c>
      <c r="E149" s="88">
        <v>28.2</v>
      </c>
      <c r="F149" s="76"/>
      <c r="G149" s="76">
        <f t="shared" si="17"/>
        <v>0</v>
      </c>
    </row>
    <row r="150" spans="1:11" ht="31.5" x14ac:dyDescent="0.25">
      <c r="A150" s="52" t="s">
        <v>3091</v>
      </c>
      <c r="B150" s="54" t="s">
        <v>676</v>
      </c>
      <c r="C150" s="55" t="s">
        <v>2521</v>
      </c>
      <c r="D150" s="53" t="s">
        <v>39</v>
      </c>
      <c r="E150" s="88">
        <v>79.8</v>
      </c>
      <c r="F150" s="76"/>
      <c r="G150" s="76">
        <f t="shared" si="17"/>
        <v>0</v>
      </c>
      <c r="K150" s="173"/>
    </row>
    <row r="151" spans="1:11" ht="31.5" x14ac:dyDescent="0.25">
      <c r="A151" s="52" t="s">
        <v>3092</v>
      </c>
      <c r="B151" s="54" t="s">
        <v>676</v>
      </c>
      <c r="C151" s="55" t="s">
        <v>2522</v>
      </c>
      <c r="D151" s="53" t="s">
        <v>39</v>
      </c>
      <c r="E151" s="88">
        <v>28.2</v>
      </c>
      <c r="F151" s="76"/>
      <c r="G151" s="76">
        <f t="shared" si="17"/>
        <v>0</v>
      </c>
      <c r="K151" s="173"/>
    </row>
    <row r="152" spans="1:11" ht="31.5" x14ac:dyDescent="0.25">
      <c r="A152" s="52" t="s">
        <v>3093</v>
      </c>
      <c r="B152" s="54" t="s">
        <v>676</v>
      </c>
      <c r="C152" s="55" t="s">
        <v>2475</v>
      </c>
      <c r="D152" s="53" t="s">
        <v>250</v>
      </c>
      <c r="E152" s="88">
        <v>2</v>
      </c>
      <c r="F152" s="76"/>
      <c r="G152" s="76">
        <f t="shared" si="17"/>
        <v>0</v>
      </c>
      <c r="K152" s="173"/>
    </row>
    <row r="153" spans="1:11" ht="31.5" x14ac:dyDescent="0.25">
      <c r="A153" s="52" t="s">
        <v>3094</v>
      </c>
      <c r="B153" s="54" t="s">
        <v>676</v>
      </c>
      <c r="C153" s="55" t="s">
        <v>2220</v>
      </c>
      <c r="D153" s="53" t="s">
        <v>41</v>
      </c>
      <c r="E153" s="88">
        <v>30.24</v>
      </c>
      <c r="F153" s="76"/>
      <c r="G153" s="76">
        <f t="shared" si="17"/>
        <v>0</v>
      </c>
    </row>
    <row r="154" spans="1:11" ht="31.5" x14ac:dyDescent="0.25">
      <c r="A154" s="52" t="s">
        <v>3095</v>
      </c>
      <c r="B154" s="54" t="s">
        <v>676</v>
      </c>
      <c r="C154" s="55" t="s">
        <v>2476</v>
      </c>
      <c r="D154" s="53" t="s">
        <v>677</v>
      </c>
      <c r="E154" s="88">
        <v>1</v>
      </c>
      <c r="F154" s="76"/>
      <c r="G154" s="76">
        <f t="shared" si="17"/>
        <v>0</v>
      </c>
      <c r="K154" s="173"/>
    </row>
    <row r="155" spans="1:11" ht="47.25" x14ac:dyDescent="0.25">
      <c r="A155" s="27"/>
      <c r="B155" s="14"/>
      <c r="C155" s="27" t="s">
        <v>2523</v>
      </c>
      <c r="D155" s="102"/>
      <c r="E155" s="259"/>
      <c r="F155" s="80"/>
      <c r="G155" s="87">
        <f>SUM(G143:G154)</f>
        <v>0</v>
      </c>
    </row>
    <row r="156" spans="1:11" ht="47.25" x14ac:dyDescent="0.25">
      <c r="A156" s="68">
        <v>11</v>
      </c>
      <c r="B156" s="68"/>
      <c r="C156" s="69" t="s">
        <v>2524</v>
      </c>
      <c r="D156" s="68"/>
      <c r="E156" s="258"/>
      <c r="F156" s="83"/>
      <c r="G156" s="74"/>
    </row>
    <row r="157" spans="1:11" ht="31.5" x14ac:dyDescent="0.25">
      <c r="A157" s="52" t="s">
        <v>2936</v>
      </c>
      <c r="B157" s="54" t="s">
        <v>676</v>
      </c>
      <c r="C157" s="321" t="s">
        <v>3052</v>
      </c>
      <c r="D157" s="18" t="s">
        <v>29</v>
      </c>
      <c r="E157" s="320">
        <v>1</v>
      </c>
      <c r="F157" s="81"/>
      <c r="G157" s="76">
        <f t="shared" ref="G157" si="18">ROUND(E157*F157,2)</f>
        <v>0</v>
      </c>
    </row>
    <row r="158" spans="1:11" ht="31.5" x14ac:dyDescent="0.25">
      <c r="A158" s="52" t="s">
        <v>2937</v>
      </c>
      <c r="B158" s="54" t="s">
        <v>676</v>
      </c>
      <c r="C158" s="55" t="s">
        <v>2643</v>
      </c>
      <c r="D158" s="53" t="s">
        <v>41</v>
      </c>
      <c r="E158" s="88">
        <v>5.5</v>
      </c>
      <c r="F158" s="76"/>
      <c r="G158" s="76">
        <f t="shared" ref="G158:G170" si="19">ROUND(E158*F158,2)</f>
        <v>0</v>
      </c>
    </row>
    <row r="159" spans="1:11" ht="31.5" x14ac:dyDescent="0.25">
      <c r="A159" s="52" t="s">
        <v>2938</v>
      </c>
      <c r="B159" s="54" t="s">
        <v>676</v>
      </c>
      <c r="C159" s="55" t="s">
        <v>2471</v>
      </c>
      <c r="D159" s="53" t="s">
        <v>41</v>
      </c>
      <c r="E159" s="88">
        <v>2.2000000000000002</v>
      </c>
      <c r="F159" s="76"/>
      <c r="G159" s="76">
        <f t="shared" si="19"/>
        <v>0</v>
      </c>
    </row>
    <row r="160" spans="1:11" ht="47.25" x14ac:dyDescent="0.25">
      <c r="A160" s="52" t="s">
        <v>3096</v>
      </c>
      <c r="B160" s="54" t="s">
        <v>676</v>
      </c>
      <c r="C160" s="55" t="s">
        <v>2638</v>
      </c>
      <c r="D160" s="53" t="s">
        <v>41</v>
      </c>
      <c r="E160" s="88">
        <v>4.2</v>
      </c>
      <c r="F160" s="76"/>
      <c r="G160" s="76">
        <f t="shared" si="19"/>
        <v>0</v>
      </c>
      <c r="K160" s="173"/>
    </row>
    <row r="161" spans="1:11" ht="47.25" x14ac:dyDescent="0.25">
      <c r="A161" s="52" t="s">
        <v>3097</v>
      </c>
      <c r="B161" s="54" t="s">
        <v>676</v>
      </c>
      <c r="C161" s="55" t="s">
        <v>2645</v>
      </c>
      <c r="D161" s="53" t="s">
        <v>39</v>
      </c>
      <c r="E161" s="88">
        <v>25</v>
      </c>
      <c r="F161" s="76"/>
      <c r="G161" s="76">
        <f t="shared" si="19"/>
        <v>0</v>
      </c>
      <c r="K161" s="173"/>
    </row>
    <row r="162" spans="1:11" ht="31.5" x14ac:dyDescent="0.25">
      <c r="A162" s="52" t="s">
        <v>3098</v>
      </c>
      <c r="B162" s="54" t="s">
        <v>676</v>
      </c>
      <c r="C162" s="55" t="s">
        <v>2217</v>
      </c>
      <c r="D162" s="53" t="s">
        <v>39</v>
      </c>
      <c r="E162" s="88">
        <v>30</v>
      </c>
      <c r="F162" s="76"/>
      <c r="G162" s="76">
        <f t="shared" si="19"/>
        <v>0</v>
      </c>
    </row>
    <row r="163" spans="1:11" ht="31.5" x14ac:dyDescent="0.25">
      <c r="A163" s="52" t="s">
        <v>3099</v>
      </c>
      <c r="B163" s="54" t="s">
        <v>676</v>
      </c>
      <c r="C163" s="55" t="s">
        <v>2472</v>
      </c>
      <c r="D163" s="53" t="s">
        <v>39</v>
      </c>
      <c r="E163" s="88">
        <v>6.6</v>
      </c>
      <c r="F163" s="76"/>
      <c r="G163" s="76">
        <f t="shared" si="19"/>
        <v>0</v>
      </c>
    </row>
    <row r="164" spans="1:11" ht="63" x14ac:dyDescent="0.25">
      <c r="A164" s="52" t="s">
        <v>3100</v>
      </c>
      <c r="B164" s="54" t="s">
        <v>676</v>
      </c>
      <c r="C164" s="55" t="s">
        <v>2251</v>
      </c>
      <c r="D164" s="53" t="s">
        <v>39</v>
      </c>
      <c r="E164" s="88">
        <v>10</v>
      </c>
      <c r="F164" s="76"/>
      <c r="G164" s="76">
        <f t="shared" si="19"/>
        <v>0</v>
      </c>
      <c r="K164" s="173"/>
    </row>
    <row r="165" spans="1:11" ht="63" x14ac:dyDescent="0.25">
      <c r="A165" s="52" t="s">
        <v>3101</v>
      </c>
      <c r="B165" s="54" t="s">
        <v>676</v>
      </c>
      <c r="C165" s="55" t="s">
        <v>2253</v>
      </c>
      <c r="D165" s="53" t="s">
        <v>39</v>
      </c>
      <c r="E165" s="88">
        <v>10</v>
      </c>
      <c r="F165" s="76"/>
      <c r="G165" s="76">
        <f t="shared" si="19"/>
        <v>0</v>
      </c>
      <c r="K165" s="173"/>
    </row>
    <row r="166" spans="1:11" ht="31.5" x14ac:dyDescent="0.25">
      <c r="A166" s="52" t="s">
        <v>3102</v>
      </c>
      <c r="B166" s="54" t="s">
        <v>676</v>
      </c>
      <c r="C166" s="55" t="s">
        <v>2521</v>
      </c>
      <c r="D166" s="53" t="s">
        <v>39</v>
      </c>
      <c r="E166" s="88">
        <v>8.4</v>
      </c>
      <c r="F166" s="76"/>
      <c r="G166" s="76">
        <f t="shared" si="19"/>
        <v>0</v>
      </c>
      <c r="K166" s="173"/>
    </row>
    <row r="167" spans="1:11" ht="31.5" x14ac:dyDescent="0.25">
      <c r="A167" s="52" t="s">
        <v>3103</v>
      </c>
      <c r="B167" s="54" t="s">
        <v>676</v>
      </c>
      <c r="C167" s="55" t="s">
        <v>2522</v>
      </c>
      <c r="D167" s="53" t="s">
        <v>39</v>
      </c>
      <c r="E167" s="88">
        <v>16.600000000000001</v>
      </c>
      <c r="F167" s="76"/>
      <c r="G167" s="76">
        <f t="shared" si="19"/>
        <v>0</v>
      </c>
      <c r="K167" s="173"/>
    </row>
    <row r="168" spans="1:11" ht="31.5" x14ac:dyDescent="0.25">
      <c r="A168" s="52" t="s">
        <v>3104</v>
      </c>
      <c r="B168" s="54" t="s">
        <v>676</v>
      </c>
      <c r="C168" s="55" t="s">
        <v>2475</v>
      </c>
      <c r="D168" s="53" t="s">
        <v>250</v>
      </c>
      <c r="E168" s="88">
        <v>1</v>
      </c>
      <c r="F168" s="76"/>
      <c r="G168" s="76">
        <f t="shared" si="19"/>
        <v>0</v>
      </c>
      <c r="K168" s="173"/>
    </row>
    <row r="169" spans="1:11" ht="31.5" x14ac:dyDescent="0.25">
      <c r="A169" s="52" t="s">
        <v>3105</v>
      </c>
      <c r="B169" s="54" t="s">
        <v>676</v>
      </c>
      <c r="C169" s="55" t="s">
        <v>2220</v>
      </c>
      <c r="D169" s="53" t="s">
        <v>41</v>
      </c>
      <c r="E169" s="88">
        <v>4.2</v>
      </c>
      <c r="F169" s="76"/>
      <c r="G169" s="76">
        <f t="shared" si="19"/>
        <v>0</v>
      </c>
    </row>
    <row r="170" spans="1:11" ht="31.5" x14ac:dyDescent="0.25">
      <c r="A170" s="52" t="s">
        <v>3106</v>
      </c>
      <c r="B170" s="54" t="s">
        <v>676</v>
      </c>
      <c r="C170" s="55" t="s">
        <v>2476</v>
      </c>
      <c r="D170" s="53" t="s">
        <v>677</v>
      </c>
      <c r="E170" s="88">
        <v>1</v>
      </c>
      <c r="F170" s="76"/>
      <c r="G170" s="76">
        <f t="shared" si="19"/>
        <v>0</v>
      </c>
      <c r="K170" s="173"/>
    </row>
    <row r="171" spans="1:11" ht="47.25" x14ac:dyDescent="0.25">
      <c r="A171" s="27"/>
      <c r="B171" s="14"/>
      <c r="C171" s="253" t="s">
        <v>2525</v>
      </c>
      <c r="D171" s="102"/>
      <c r="E171" s="259"/>
      <c r="F171" s="80"/>
      <c r="G171" s="87">
        <f>SUM(G157:G170)</f>
        <v>0</v>
      </c>
    </row>
    <row r="172" spans="1:11" ht="47.25" x14ac:dyDescent="0.25">
      <c r="A172" s="68">
        <v>12</v>
      </c>
      <c r="B172" s="68"/>
      <c r="C172" s="69" t="s">
        <v>2526</v>
      </c>
      <c r="D172" s="68"/>
      <c r="E172" s="258"/>
      <c r="F172" s="83"/>
      <c r="G172" s="74"/>
    </row>
    <row r="173" spans="1:11" ht="31.5" x14ac:dyDescent="0.25">
      <c r="A173" s="52" t="s">
        <v>3107</v>
      </c>
      <c r="B173" s="54" t="s">
        <v>676</v>
      </c>
      <c r="C173" s="321" t="s">
        <v>3052</v>
      </c>
      <c r="D173" s="18" t="s">
        <v>29</v>
      </c>
      <c r="E173" s="320">
        <v>1</v>
      </c>
      <c r="F173" s="81"/>
      <c r="G173" s="76">
        <f t="shared" ref="G173" si="20">ROUND(E173*F173,2)</f>
        <v>0</v>
      </c>
    </row>
    <row r="174" spans="1:11" ht="31.5" x14ac:dyDescent="0.25">
      <c r="A174" s="52" t="s">
        <v>3108</v>
      </c>
      <c r="B174" s="54" t="s">
        <v>676</v>
      </c>
      <c r="C174" s="55" t="s">
        <v>2643</v>
      </c>
      <c r="D174" s="53" t="s">
        <v>41</v>
      </c>
      <c r="E174" s="88">
        <v>3.75</v>
      </c>
      <c r="F174" s="76"/>
      <c r="G174" s="76">
        <f t="shared" ref="G174:G184" si="21">ROUND(E174*F174,2)</f>
        <v>0</v>
      </c>
    </row>
    <row r="175" spans="1:11" ht="31.5" x14ac:dyDescent="0.25">
      <c r="A175" s="52" t="s">
        <v>3109</v>
      </c>
      <c r="B175" s="54" t="s">
        <v>676</v>
      </c>
      <c r="C175" s="55" t="s">
        <v>2471</v>
      </c>
      <c r="D175" s="53" t="s">
        <v>41</v>
      </c>
      <c r="E175" s="88">
        <v>1.5</v>
      </c>
      <c r="F175" s="76"/>
      <c r="G175" s="76">
        <f t="shared" si="21"/>
        <v>0</v>
      </c>
    </row>
    <row r="176" spans="1:11" ht="47.25" x14ac:dyDescent="0.25">
      <c r="A176" s="52" t="s">
        <v>3110</v>
      </c>
      <c r="B176" s="54" t="s">
        <v>676</v>
      </c>
      <c r="C176" s="55" t="s">
        <v>2638</v>
      </c>
      <c r="D176" s="53" t="s">
        <v>41</v>
      </c>
      <c r="E176" s="88">
        <v>4.76</v>
      </c>
      <c r="F176" s="76"/>
      <c r="G176" s="76">
        <f t="shared" si="21"/>
        <v>0</v>
      </c>
      <c r="K176" s="173"/>
    </row>
    <row r="177" spans="1:11" ht="31.5" x14ac:dyDescent="0.25">
      <c r="A177" s="52" t="s">
        <v>3111</v>
      </c>
      <c r="B177" s="54" t="s">
        <v>676</v>
      </c>
      <c r="C177" s="55" t="s">
        <v>2644</v>
      </c>
      <c r="D177" s="53" t="s">
        <v>39</v>
      </c>
      <c r="E177" s="88">
        <v>21</v>
      </c>
      <c r="F177" s="76"/>
      <c r="G177" s="76">
        <f t="shared" si="21"/>
        <v>0</v>
      </c>
      <c r="K177" s="173"/>
    </row>
    <row r="178" spans="1:11" ht="31.5" x14ac:dyDescent="0.25">
      <c r="A178" s="52" t="s">
        <v>3112</v>
      </c>
      <c r="B178" s="54" t="s">
        <v>676</v>
      </c>
      <c r="C178" s="55" t="s">
        <v>2217</v>
      </c>
      <c r="D178" s="53" t="s">
        <v>39</v>
      </c>
      <c r="E178" s="88">
        <v>34</v>
      </c>
      <c r="F178" s="76"/>
      <c r="G178" s="76">
        <f t="shared" si="21"/>
        <v>0</v>
      </c>
    </row>
    <row r="179" spans="1:11" ht="31.5" x14ac:dyDescent="0.25">
      <c r="A179" s="52" t="s">
        <v>3113</v>
      </c>
      <c r="B179" s="54" t="s">
        <v>676</v>
      </c>
      <c r="C179" s="55" t="s">
        <v>2472</v>
      </c>
      <c r="D179" s="53" t="s">
        <v>39</v>
      </c>
      <c r="E179" s="88">
        <v>4.5</v>
      </c>
      <c r="F179" s="76"/>
      <c r="G179" s="76">
        <f t="shared" si="21"/>
        <v>0</v>
      </c>
    </row>
    <row r="180" spans="1:11" ht="31.5" x14ac:dyDescent="0.25">
      <c r="A180" s="52" t="s">
        <v>3114</v>
      </c>
      <c r="B180" s="54" t="s">
        <v>676</v>
      </c>
      <c r="C180" s="55" t="s">
        <v>2473</v>
      </c>
      <c r="D180" s="53" t="s">
        <v>39</v>
      </c>
      <c r="E180" s="88">
        <v>12.5</v>
      </c>
      <c r="F180" s="76"/>
      <c r="G180" s="76">
        <f t="shared" si="21"/>
        <v>0</v>
      </c>
      <c r="K180" s="173"/>
    </row>
    <row r="181" spans="1:11" ht="31.5" x14ac:dyDescent="0.25">
      <c r="A181" s="52" t="s">
        <v>3115</v>
      </c>
      <c r="B181" s="54" t="s">
        <v>676</v>
      </c>
      <c r="C181" s="55" t="s">
        <v>2474</v>
      </c>
      <c r="D181" s="53" t="s">
        <v>39</v>
      </c>
      <c r="E181" s="88">
        <v>4.5</v>
      </c>
      <c r="F181" s="76"/>
      <c r="G181" s="76">
        <f t="shared" si="21"/>
        <v>0</v>
      </c>
      <c r="K181" s="173"/>
    </row>
    <row r="182" spans="1:11" ht="31.5" x14ac:dyDescent="0.25">
      <c r="A182" s="52" t="s">
        <v>3116</v>
      </c>
      <c r="B182" s="54" t="s">
        <v>676</v>
      </c>
      <c r="C182" s="55" t="s">
        <v>2475</v>
      </c>
      <c r="D182" s="53" t="s">
        <v>250</v>
      </c>
      <c r="E182" s="88">
        <v>1</v>
      </c>
      <c r="F182" s="76"/>
      <c r="G182" s="76">
        <f t="shared" si="21"/>
        <v>0</v>
      </c>
      <c r="K182" s="173"/>
    </row>
    <row r="183" spans="1:11" ht="31.5" x14ac:dyDescent="0.25">
      <c r="A183" s="52" t="s">
        <v>3117</v>
      </c>
      <c r="B183" s="54" t="s">
        <v>676</v>
      </c>
      <c r="C183" s="55" t="s">
        <v>2220</v>
      </c>
      <c r="D183" s="53" t="s">
        <v>41</v>
      </c>
      <c r="E183" s="88">
        <v>4.76</v>
      </c>
      <c r="F183" s="76"/>
      <c r="G183" s="76">
        <f t="shared" si="21"/>
        <v>0</v>
      </c>
    </row>
    <row r="184" spans="1:11" ht="31.5" x14ac:dyDescent="0.25">
      <c r="A184" s="52" t="s">
        <v>3118</v>
      </c>
      <c r="B184" s="54" t="s">
        <v>676</v>
      </c>
      <c r="C184" s="55" t="s">
        <v>2476</v>
      </c>
      <c r="D184" s="53" t="s">
        <v>677</v>
      </c>
      <c r="E184" s="88">
        <v>1</v>
      </c>
      <c r="F184" s="76"/>
      <c r="G184" s="76">
        <f t="shared" si="21"/>
        <v>0</v>
      </c>
      <c r="K184" s="173"/>
    </row>
    <row r="185" spans="1:11" ht="47.25" x14ac:dyDescent="0.25">
      <c r="A185" s="27"/>
      <c r="B185" s="14"/>
      <c r="C185" s="253" t="s">
        <v>2527</v>
      </c>
      <c r="D185" s="102"/>
      <c r="E185" s="259"/>
      <c r="F185" s="80"/>
      <c r="G185" s="87">
        <f>SUM(G173:G184)</f>
        <v>0</v>
      </c>
    </row>
    <row r="186" spans="1:11" ht="47.25" x14ac:dyDescent="0.25">
      <c r="A186" s="68">
        <v>13</v>
      </c>
      <c r="B186" s="68"/>
      <c r="C186" s="69" t="s">
        <v>2528</v>
      </c>
      <c r="D186" s="68"/>
      <c r="E186" s="258"/>
      <c r="F186" s="83"/>
      <c r="G186" s="74"/>
    </row>
    <row r="187" spans="1:11" ht="31.5" x14ac:dyDescent="0.25">
      <c r="A187" s="52" t="s">
        <v>3119</v>
      </c>
      <c r="B187" s="54" t="s">
        <v>676</v>
      </c>
      <c r="C187" s="321" t="s">
        <v>3052</v>
      </c>
      <c r="D187" s="18" t="s">
        <v>29</v>
      </c>
      <c r="E187" s="320">
        <v>1</v>
      </c>
      <c r="F187" s="81"/>
      <c r="G187" s="76">
        <f t="shared" ref="G187" si="22">ROUND(E187*F187,2)</f>
        <v>0</v>
      </c>
    </row>
    <row r="188" spans="1:11" ht="31.5" x14ac:dyDescent="0.25">
      <c r="A188" s="52" t="s">
        <v>3120</v>
      </c>
      <c r="B188" s="54" t="s">
        <v>676</v>
      </c>
      <c r="C188" s="55" t="s">
        <v>2643</v>
      </c>
      <c r="D188" s="53" t="s">
        <v>41</v>
      </c>
      <c r="E188" s="88">
        <v>8.5</v>
      </c>
      <c r="F188" s="76"/>
      <c r="G188" s="76">
        <f t="shared" ref="G188:G199" si="23">ROUND(E188*F188,2)</f>
        <v>0</v>
      </c>
    </row>
    <row r="189" spans="1:11" ht="31.5" x14ac:dyDescent="0.25">
      <c r="A189" s="52" t="s">
        <v>3121</v>
      </c>
      <c r="B189" s="54" t="s">
        <v>676</v>
      </c>
      <c r="C189" s="55" t="s">
        <v>2471</v>
      </c>
      <c r="D189" s="53" t="s">
        <v>41</v>
      </c>
      <c r="E189" s="88">
        <v>3.4</v>
      </c>
      <c r="F189" s="76"/>
      <c r="G189" s="76">
        <f t="shared" si="23"/>
        <v>0</v>
      </c>
    </row>
    <row r="190" spans="1:11" ht="47.25" x14ac:dyDescent="0.25">
      <c r="A190" s="52" t="s">
        <v>3122</v>
      </c>
      <c r="B190" s="54" t="s">
        <v>676</v>
      </c>
      <c r="C190" s="55" t="s">
        <v>2638</v>
      </c>
      <c r="D190" s="53" t="s">
        <v>41</v>
      </c>
      <c r="E190" s="88">
        <v>8.1199999999999992</v>
      </c>
      <c r="F190" s="76"/>
      <c r="G190" s="76">
        <f t="shared" si="23"/>
        <v>0</v>
      </c>
      <c r="K190" s="173"/>
    </row>
    <row r="191" spans="1:11" ht="47.25" x14ac:dyDescent="0.25">
      <c r="A191" s="52" t="s">
        <v>3123</v>
      </c>
      <c r="B191" s="54" t="s">
        <v>676</v>
      </c>
      <c r="C191" s="55" t="s">
        <v>2641</v>
      </c>
      <c r="D191" s="53" t="s">
        <v>39</v>
      </c>
      <c r="E191" s="88">
        <v>36</v>
      </c>
      <c r="F191" s="76"/>
      <c r="G191" s="76">
        <f t="shared" si="23"/>
        <v>0</v>
      </c>
      <c r="K191" s="173"/>
    </row>
    <row r="192" spans="1:11" ht="31.5" x14ac:dyDescent="0.25">
      <c r="A192" s="52" t="s">
        <v>3124</v>
      </c>
      <c r="B192" s="54" t="s">
        <v>676</v>
      </c>
      <c r="C192" s="55" t="s">
        <v>2217</v>
      </c>
      <c r="D192" s="53" t="s">
        <v>39</v>
      </c>
      <c r="E192" s="88">
        <v>58</v>
      </c>
      <c r="F192" s="76"/>
      <c r="G192" s="76">
        <f t="shared" si="23"/>
        <v>0</v>
      </c>
    </row>
    <row r="193" spans="1:11" ht="31.5" x14ac:dyDescent="0.25">
      <c r="A193" s="52" t="s">
        <v>3125</v>
      </c>
      <c r="B193" s="54" t="s">
        <v>676</v>
      </c>
      <c r="C193" s="55" t="s">
        <v>2472</v>
      </c>
      <c r="D193" s="53" t="s">
        <v>39</v>
      </c>
      <c r="E193" s="88">
        <v>10.199999999999999</v>
      </c>
      <c r="F193" s="76"/>
      <c r="G193" s="76">
        <f t="shared" si="23"/>
        <v>0</v>
      </c>
    </row>
    <row r="194" spans="1:11" ht="63" x14ac:dyDescent="0.25">
      <c r="A194" s="52" t="s">
        <v>3126</v>
      </c>
      <c r="B194" s="54" t="s">
        <v>676</v>
      </c>
      <c r="C194" s="55" t="s">
        <v>2251</v>
      </c>
      <c r="D194" s="53" t="s">
        <v>39</v>
      </c>
      <c r="E194" s="88">
        <v>10</v>
      </c>
      <c r="F194" s="76"/>
      <c r="G194" s="76">
        <f t="shared" si="23"/>
        <v>0</v>
      </c>
      <c r="K194" s="173"/>
    </row>
    <row r="195" spans="1:11" ht="63" x14ac:dyDescent="0.25">
      <c r="A195" s="52" t="s">
        <v>3127</v>
      </c>
      <c r="B195" s="54" t="s">
        <v>676</v>
      </c>
      <c r="C195" s="55" t="s">
        <v>2253</v>
      </c>
      <c r="D195" s="53" t="s">
        <v>39</v>
      </c>
      <c r="E195" s="88">
        <v>10</v>
      </c>
      <c r="F195" s="76"/>
      <c r="G195" s="76">
        <f t="shared" si="23"/>
        <v>0</v>
      </c>
      <c r="K195" s="173"/>
    </row>
    <row r="196" spans="1:11" ht="31.5" x14ac:dyDescent="0.25">
      <c r="A196" s="52" t="s">
        <v>3128</v>
      </c>
      <c r="B196" s="54" t="s">
        <v>676</v>
      </c>
      <c r="C196" s="55" t="s">
        <v>2473</v>
      </c>
      <c r="D196" s="53" t="s">
        <v>39</v>
      </c>
      <c r="E196" s="88">
        <v>18.8</v>
      </c>
      <c r="F196" s="76"/>
      <c r="G196" s="76">
        <f t="shared" si="23"/>
        <v>0</v>
      </c>
      <c r="K196" s="173"/>
    </row>
    <row r="197" spans="1:11" ht="31.5" x14ac:dyDescent="0.25">
      <c r="A197" s="52" t="s">
        <v>3129</v>
      </c>
      <c r="B197" s="54" t="s">
        <v>676</v>
      </c>
      <c r="C197" s="55" t="s">
        <v>2474</v>
      </c>
      <c r="D197" s="53" t="s">
        <v>39</v>
      </c>
      <c r="E197" s="88">
        <v>20.2</v>
      </c>
      <c r="F197" s="76"/>
      <c r="G197" s="76">
        <f t="shared" si="23"/>
        <v>0</v>
      </c>
      <c r="K197" s="173"/>
    </row>
    <row r="198" spans="1:11" ht="31.5" x14ac:dyDescent="0.25">
      <c r="A198" s="52" t="s">
        <v>3130</v>
      </c>
      <c r="B198" s="54" t="s">
        <v>676</v>
      </c>
      <c r="C198" s="55" t="s">
        <v>2220</v>
      </c>
      <c r="D198" s="53" t="s">
        <v>41</v>
      </c>
      <c r="E198" s="88">
        <v>8.1199999999999992</v>
      </c>
      <c r="F198" s="76"/>
      <c r="G198" s="76">
        <f t="shared" si="23"/>
        <v>0</v>
      </c>
    </row>
    <row r="199" spans="1:11" ht="31.5" x14ac:dyDescent="0.25">
      <c r="A199" s="52" t="s">
        <v>3131</v>
      </c>
      <c r="B199" s="54" t="s">
        <v>676</v>
      </c>
      <c r="C199" s="55" t="s">
        <v>2476</v>
      </c>
      <c r="D199" s="53" t="s">
        <v>677</v>
      </c>
      <c r="E199" s="88">
        <v>1</v>
      </c>
      <c r="F199" s="76"/>
      <c r="G199" s="76">
        <f t="shared" si="23"/>
        <v>0</v>
      </c>
      <c r="K199" s="173"/>
    </row>
    <row r="200" spans="1:11" ht="47.25" x14ac:dyDescent="0.25">
      <c r="A200" s="27"/>
      <c r="B200" s="14"/>
      <c r="C200" s="253" t="s">
        <v>2529</v>
      </c>
      <c r="D200" s="102"/>
      <c r="E200" s="259"/>
      <c r="F200" s="80"/>
      <c r="G200" s="87">
        <f>SUM(G187:G199)</f>
        <v>0</v>
      </c>
    </row>
    <row r="201" spans="1:11" ht="47.25" x14ac:dyDescent="0.25">
      <c r="A201" s="68">
        <v>14</v>
      </c>
      <c r="B201" s="68"/>
      <c r="C201" s="69" t="s">
        <v>2530</v>
      </c>
      <c r="D201" s="68"/>
      <c r="E201" s="258"/>
      <c r="F201" s="83"/>
      <c r="G201" s="74"/>
    </row>
    <row r="202" spans="1:11" ht="31.5" x14ac:dyDescent="0.25">
      <c r="A202" s="52" t="s">
        <v>3132</v>
      </c>
      <c r="B202" s="54" t="s">
        <v>676</v>
      </c>
      <c r="C202" s="321" t="s">
        <v>3052</v>
      </c>
      <c r="D202" s="18" t="s">
        <v>29</v>
      </c>
      <c r="E202" s="320">
        <v>1</v>
      </c>
      <c r="F202" s="81"/>
      <c r="G202" s="76">
        <f t="shared" ref="G202" si="24">ROUND(E202*F202,2)</f>
        <v>0</v>
      </c>
    </row>
    <row r="203" spans="1:11" ht="31.5" x14ac:dyDescent="0.25">
      <c r="A203" s="52" t="s">
        <v>3133</v>
      </c>
      <c r="B203" s="54" t="s">
        <v>676</v>
      </c>
      <c r="C203" s="55" t="s">
        <v>2643</v>
      </c>
      <c r="D203" s="53" t="s">
        <v>41</v>
      </c>
      <c r="E203" s="88">
        <v>6.5</v>
      </c>
      <c r="F203" s="76"/>
      <c r="G203" s="76">
        <f t="shared" ref="G203:G215" si="25">ROUND(E203*F203,2)</f>
        <v>0</v>
      </c>
    </row>
    <row r="204" spans="1:11" ht="31.5" x14ac:dyDescent="0.25">
      <c r="A204" s="52" t="s">
        <v>3134</v>
      </c>
      <c r="B204" s="54" t="s">
        <v>676</v>
      </c>
      <c r="C204" s="55" t="s">
        <v>2471</v>
      </c>
      <c r="D204" s="53" t="s">
        <v>41</v>
      </c>
      <c r="E204" s="88">
        <v>2.6</v>
      </c>
      <c r="F204" s="76"/>
      <c r="G204" s="76">
        <f t="shared" si="25"/>
        <v>0</v>
      </c>
    </row>
    <row r="205" spans="1:11" ht="47.25" x14ac:dyDescent="0.25">
      <c r="A205" s="52" t="s">
        <v>3135</v>
      </c>
      <c r="B205" s="54" t="s">
        <v>676</v>
      </c>
      <c r="C205" s="55" t="s">
        <v>2638</v>
      </c>
      <c r="D205" s="53" t="s">
        <v>41</v>
      </c>
      <c r="E205" s="88">
        <v>5.6</v>
      </c>
      <c r="F205" s="76"/>
      <c r="G205" s="76">
        <f t="shared" si="25"/>
        <v>0</v>
      </c>
      <c r="K205" s="173"/>
    </row>
    <row r="206" spans="1:11" ht="47.25" x14ac:dyDescent="0.25">
      <c r="A206" s="52" t="s">
        <v>3136</v>
      </c>
      <c r="B206" s="54" t="s">
        <v>676</v>
      </c>
      <c r="C206" s="55" t="s">
        <v>2641</v>
      </c>
      <c r="D206" s="53" t="s">
        <v>39</v>
      </c>
      <c r="E206" s="88">
        <v>35</v>
      </c>
      <c r="F206" s="76"/>
      <c r="G206" s="76">
        <f t="shared" si="25"/>
        <v>0</v>
      </c>
      <c r="K206" s="173"/>
    </row>
    <row r="207" spans="1:11" ht="31.5" x14ac:dyDescent="0.25">
      <c r="A207" s="52" t="s">
        <v>3137</v>
      </c>
      <c r="B207" s="54" t="s">
        <v>676</v>
      </c>
      <c r="C207" s="55" t="s">
        <v>2217</v>
      </c>
      <c r="D207" s="53" t="s">
        <v>39</v>
      </c>
      <c r="E207" s="88">
        <v>40</v>
      </c>
      <c r="F207" s="76"/>
      <c r="G207" s="76">
        <f t="shared" si="25"/>
        <v>0</v>
      </c>
    </row>
    <row r="208" spans="1:11" ht="31.5" x14ac:dyDescent="0.25">
      <c r="A208" s="52" t="s">
        <v>3138</v>
      </c>
      <c r="B208" s="54" t="s">
        <v>676</v>
      </c>
      <c r="C208" s="55" t="s">
        <v>2472</v>
      </c>
      <c r="D208" s="53" t="s">
        <v>39</v>
      </c>
      <c r="E208" s="88">
        <v>7.8</v>
      </c>
      <c r="F208" s="76"/>
      <c r="G208" s="76">
        <f t="shared" si="25"/>
        <v>0</v>
      </c>
    </row>
    <row r="209" spans="1:11" ht="63" x14ac:dyDescent="0.25">
      <c r="A209" s="52" t="s">
        <v>3139</v>
      </c>
      <c r="B209" s="54" t="s">
        <v>676</v>
      </c>
      <c r="C209" s="55" t="s">
        <v>2251</v>
      </c>
      <c r="D209" s="53" t="s">
        <v>39</v>
      </c>
      <c r="E209" s="88">
        <v>10</v>
      </c>
      <c r="F209" s="76"/>
      <c r="G209" s="76">
        <f t="shared" si="25"/>
        <v>0</v>
      </c>
      <c r="K209" s="173"/>
    </row>
    <row r="210" spans="1:11" ht="63" x14ac:dyDescent="0.25">
      <c r="A210" s="52" t="s">
        <v>3140</v>
      </c>
      <c r="B210" s="54" t="s">
        <v>676</v>
      </c>
      <c r="C210" s="55" t="s">
        <v>2253</v>
      </c>
      <c r="D210" s="53" t="s">
        <v>39</v>
      </c>
      <c r="E210" s="88">
        <v>10</v>
      </c>
      <c r="F210" s="76"/>
      <c r="G210" s="76">
        <f t="shared" si="25"/>
        <v>0</v>
      </c>
      <c r="K210" s="173"/>
    </row>
    <row r="211" spans="1:11" ht="31.5" x14ac:dyDescent="0.25">
      <c r="A211" s="52" t="s">
        <v>3141</v>
      </c>
      <c r="B211" s="54" t="s">
        <v>676</v>
      </c>
      <c r="C211" s="55" t="s">
        <v>2473</v>
      </c>
      <c r="D211" s="53" t="s">
        <v>39</v>
      </c>
      <c r="E211" s="88">
        <v>12.2</v>
      </c>
      <c r="F211" s="76"/>
      <c r="G211" s="76">
        <f t="shared" si="25"/>
        <v>0</v>
      </c>
      <c r="K211" s="173"/>
    </row>
    <row r="212" spans="1:11" ht="31.5" x14ac:dyDescent="0.25">
      <c r="A212" s="52" t="s">
        <v>3142</v>
      </c>
      <c r="B212" s="54" t="s">
        <v>676</v>
      </c>
      <c r="C212" s="55" t="s">
        <v>2474</v>
      </c>
      <c r="D212" s="53" t="s">
        <v>39</v>
      </c>
      <c r="E212" s="88">
        <v>17.8</v>
      </c>
      <c r="F212" s="76"/>
      <c r="G212" s="76">
        <f t="shared" si="25"/>
        <v>0</v>
      </c>
      <c r="K212" s="173"/>
    </row>
    <row r="213" spans="1:11" ht="31.5" x14ac:dyDescent="0.25">
      <c r="A213" s="52" t="s">
        <v>3143</v>
      </c>
      <c r="B213" s="54" t="s">
        <v>676</v>
      </c>
      <c r="C213" s="55" t="s">
        <v>2475</v>
      </c>
      <c r="D213" s="53" t="s">
        <v>250</v>
      </c>
      <c r="E213" s="88">
        <v>1</v>
      </c>
      <c r="F213" s="76"/>
      <c r="G213" s="76">
        <f t="shared" si="25"/>
        <v>0</v>
      </c>
      <c r="K213" s="173"/>
    </row>
    <row r="214" spans="1:11" ht="31.5" x14ac:dyDescent="0.25">
      <c r="A214" s="52" t="s">
        <v>3144</v>
      </c>
      <c r="B214" s="54" t="s">
        <v>676</v>
      </c>
      <c r="C214" s="55" t="s">
        <v>2220</v>
      </c>
      <c r="D214" s="53" t="s">
        <v>41</v>
      </c>
      <c r="E214" s="88">
        <v>5.6</v>
      </c>
      <c r="F214" s="76"/>
      <c r="G214" s="76">
        <f t="shared" si="25"/>
        <v>0</v>
      </c>
    </row>
    <row r="215" spans="1:11" ht="31.5" x14ac:dyDescent="0.25">
      <c r="A215" s="52" t="s">
        <v>3145</v>
      </c>
      <c r="B215" s="54" t="s">
        <v>676</v>
      </c>
      <c r="C215" s="55" t="s">
        <v>2476</v>
      </c>
      <c r="D215" s="53" t="s">
        <v>677</v>
      </c>
      <c r="E215" s="88">
        <v>1</v>
      </c>
      <c r="F215" s="76"/>
      <c r="G215" s="76">
        <f t="shared" si="25"/>
        <v>0</v>
      </c>
      <c r="K215" s="173"/>
    </row>
    <row r="216" spans="1:11" ht="47.25" x14ac:dyDescent="0.25">
      <c r="A216" s="27"/>
      <c r="B216" s="14"/>
      <c r="C216" s="253" t="s">
        <v>2531</v>
      </c>
      <c r="D216" s="102"/>
      <c r="E216" s="259"/>
      <c r="F216" s="80"/>
      <c r="G216" s="87">
        <f>SUM(G202:G215)</f>
        <v>0</v>
      </c>
    </row>
    <row r="217" spans="1:11" ht="47.25" x14ac:dyDescent="0.25">
      <c r="A217" s="68">
        <v>15</v>
      </c>
      <c r="B217" s="68"/>
      <c r="C217" s="69" t="s">
        <v>2532</v>
      </c>
      <c r="D217" s="68"/>
      <c r="E217" s="258"/>
      <c r="F217" s="83"/>
      <c r="G217" s="74"/>
    </row>
    <row r="218" spans="1:11" ht="31.5" x14ac:dyDescent="0.25">
      <c r="A218" s="52" t="s">
        <v>3146</v>
      </c>
      <c r="B218" s="54" t="s">
        <v>676</v>
      </c>
      <c r="C218" s="321" t="s">
        <v>3052</v>
      </c>
      <c r="D218" s="18" t="s">
        <v>29</v>
      </c>
      <c r="E218" s="320">
        <v>1</v>
      </c>
      <c r="F218" s="81"/>
      <c r="G218" s="76">
        <f t="shared" ref="G218" si="26">ROUND(E218*F218,2)</f>
        <v>0</v>
      </c>
    </row>
    <row r="219" spans="1:11" ht="31.5" x14ac:dyDescent="0.25">
      <c r="A219" s="52" t="s">
        <v>3147</v>
      </c>
      <c r="B219" s="54" t="s">
        <v>676</v>
      </c>
      <c r="C219" s="55" t="s">
        <v>2643</v>
      </c>
      <c r="D219" s="53" t="s">
        <v>41</v>
      </c>
      <c r="E219" s="88">
        <v>25</v>
      </c>
      <c r="F219" s="76"/>
      <c r="G219" s="76">
        <f t="shared" ref="G219:G228" si="27">ROUND(E219*F219,2)</f>
        <v>0</v>
      </c>
    </row>
    <row r="220" spans="1:11" ht="31.5" x14ac:dyDescent="0.25">
      <c r="A220" s="52" t="s">
        <v>3148</v>
      </c>
      <c r="B220" s="54" t="s">
        <v>676</v>
      </c>
      <c r="C220" s="55" t="s">
        <v>2471</v>
      </c>
      <c r="D220" s="53" t="s">
        <v>41</v>
      </c>
      <c r="E220" s="88">
        <v>10</v>
      </c>
      <c r="F220" s="76"/>
      <c r="G220" s="76">
        <f t="shared" si="27"/>
        <v>0</v>
      </c>
    </row>
    <row r="221" spans="1:11" ht="47.25" x14ac:dyDescent="0.25">
      <c r="A221" s="52" t="s">
        <v>3149</v>
      </c>
      <c r="B221" s="54" t="s">
        <v>676</v>
      </c>
      <c r="C221" s="55" t="s">
        <v>2638</v>
      </c>
      <c r="D221" s="53" t="s">
        <v>41</v>
      </c>
      <c r="E221" s="88">
        <v>34.72</v>
      </c>
      <c r="F221" s="76"/>
      <c r="G221" s="76">
        <f t="shared" si="27"/>
        <v>0</v>
      </c>
      <c r="K221" s="173"/>
    </row>
    <row r="222" spans="1:11" ht="47.25" x14ac:dyDescent="0.25">
      <c r="A222" s="52" t="s">
        <v>3150</v>
      </c>
      <c r="B222" s="54" t="s">
        <v>676</v>
      </c>
      <c r="C222" s="55" t="s">
        <v>2646</v>
      </c>
      <c r="D222" s="53" t="s">
        <v>39</v>
      </c>
      <c r="E222" s="88">
        <v>102</v>
      </c>
      <c r="F222" s="76"/>
      <c r="G222" s="76">
        <f t="shared" si="27"/>
        <v>0</v>
      </c>
      <c r="K222" s="173"/>
    </row>
    <row r="223" spans="1:11" ht="31.5" x14ac:dyDescent="0.25">
      <c r="A223" s="52" t="s">
        <v>3151</v>
      </c>
      <c r="B223" s="54" t="s">
        <v>676</v>
      </c>
      <c r="C223" s="55" t="s">
        <v>2217</v>
      </c>
      <c r="D223" s="53" t="s">
        <v>39</v>
      </c>
      <c r="E223" s="88">
        <v>248</v>
      </c>
      <c r="F223" s="76"/>
      <c r="G223" s="76">
        <f t="shared" si="27"/>
        <v>0</v>
      </c>
    </row>
    <row r="224" spans="1:11" ht="31.5" x14ac:dyDescent="0.25">
      <c r="A224" s="52" t="s">
        <v>3152</v>
      </c>
      <c r="B224" s="54" t="s">
        <v>676</v>
      </c>
      <c r="C224" s="55" t="s">
        <v>2472</v>
      </c>
      <c r="D224" s="53" t="s">
        <v>39</v>
      </c>
      <c r="E224" s="88">
        <v>30</v>
      </c>
      <c r="F224" s="76"/>
      <c r="G224" s="76">
        <f t="shared" si="27"/>
        <v>0</v>
      </c>
    </row>
    <row r="225" spans="1:11" ht="31.5" x14ac:dyDescent="0.25">
      <c r="A225" s="52" t="s">
        <v>3153</v>
      </c>
      <c r="B225" s="54" t="s">
        <v>676</v>
      </c>
      <c r="C225" s="55" t="s">
        <v>2473</v>
      </c>
      <c r="D225" s="53" t="s">
        <v>39</v>
      </c>
      <c r="E225" s="88">
        <v>94</v>
      </c>
      <c r="F225" s="76"/>
      <c r="G225" s="76">
        <f t="shared" si="27"/>
        <v>0</v>
      </c>
      <c r="K225" s="173"/>
    </row>
    <row r="226" spans="1:11" ht="31.5" x14ac:dyDescent="0.25">
      <c r="A226" s="52" t="s">
        <v>3154</v>
      </c>
      <c r="B226" s="54" t="s">
        <v>676</v>
      </c>
      <c r="C226" s="55" t="s">
        <v>2474</v>
      </c>
      <c r="D226" s="53" t="s">
        <v>39</v>
      </c>
      <c r="E226" s="88">
        <v>30</v>
      </c>
      <c r="F226" s="76"/>
      <c r="G226" s="76">
        <f t="shared" si="27"/>
        <v>0</v>
      </c>
      <c r="K226" s="173"/>
    </row>
    <row r="227" spans="1:11" ht="31.5" x14ac:dyDescent="0.25">
      <c r="A227" s="52" t="s">
        <v>3155</v>
      </c>
      <c r="B227" s="54" t="s">
        <v>676</v>
      </c>
      <c r="C227" s="55" t="s">
        <v>2220</v>
      </c>
      <c r="D227" s="53" t="s">
        <v>41</v>
      </c>
      <c r="E227" s="88">
        <v>34.72</v>
      </c>
      <c r="F227" s="76"/>
      <c r="G227" s="76">
        <f t="shared" si="27"/>
        <v>0</v>
      </c>
    </row>
    <row r="228" spans="1:11" ht="31.5" x14ac:dyDescent="0.25">
      <c r="A228" s="52" t="s">
        <v>3156</v>
      </c>
      <c r="B228" s="54" t="s">
        <v>676</v>
      </c>
      <c r="C228" s="55" t="s">
        <v>2476</v>
      </c>
      <c r="D228" s="53" t="s">
        <v>677</v>
      </c>
      <c r="E228" s="88">
        <v>1</v>
      </c>
      <c r="F228" s="76"/>
      <c r="G228" s="76">
        <f t="shared" si="27"/>
        <v>0</v>
      </c>
      <c r="K228" s="173"/>
    </row>
    <row r="229" spans="1:11" ht="47.25" x14ac:dyDescent="0.25">
      <c r="A229" s="27"/>
      <c r="B229" s="14"/>
      <c r="C229" s="253" t="s">
        <v>2533</v>
      </c>
      <c r="D229" s="102"/>
      <c r="E229" s="259"/>
      <c r="F229" s="80"/>
      <c r="G229" s="87">
        <f>SUM(G218:G228)</f>
        <v>0</v>
      </c>
    </row>
    <row r="230" spans="1:11" ht="47.25" x14ac:dyDescent="0.25">
      <c r="A230" s="68">
        <v>16</v>
      </c>
      <c r="B230" s="68"/>
      <c r="C230" s="69" t="s">
        <v>2534</v>
      </c>
      <c r="D230" s="68"/>
      <c r="E230" s="258"/>
      <c r="F230" s="83"/>
      <c r="G230" s="74"/>
    </row>
    <row r="231" spans="1:11" ht="31.5" x14ac:dyDescent="0.25">
      <c r="A231" s="52" t="s">
        <v>3157</v>
      </c>
      <c r="B231" s="54" t="s">
        <v>676</v>
      </c>
      <c r="C231" s="321" t="s">
        <v>3052</v>
      </c>
      <c r="D231" s="18" t="s">
        <v>29</v>
      </c>
      <c r="E231" s="320">
        <v>1</v>
      </c>
      <c r="F231" s="81"/>
      <c r="G231" s="76">
        <f t="shared" ref="G231" si="28">ROUND(E231*F231,2)</f>
        <v>0</v>
      </c>
    </row>
    <row r="232" spans="1:11" ht="31.5" x14ac:dyDescent="0.25">
      <c r="A232" s="52" t="s">
        <v>3158</v>
      </c>
      <c r="B232" s="54" t="s">
        <v>676</v>
      </c>
      <c r="C232" s="55" t="s">
        <v>2643</v>
      </c>
      <c r="D232" s="53" t="s">
        <v>41</v>
      </c>
      <c r="E232" s="88">
        <v>17.5</v>
      </c>
      <c r="F232" s="76"/>
      <c r="G232" s="76">
        <f t="shared" ref="G232:G244" si="29">ROUND(E232*F232,2)</f>
        <v>0</v>
      </c>
    </row>
    <row r="233" spans="1:11" ht="31.5" x14ac:dyDescent="0.25">
      <c r="A233" s="52" t="s">
        <v>3159</v>
      </c>
      <c r="B233" s="54" t="s">
        <v>676</v>
      </c>
      <c r="C233" s="55" t="s">
        <v>2471</v>
      </c>
      <c r="D233" s="53" t="s">
        <v>41</v>
      </c>
      <c r="E233" s="88">
        <v>7</v>
      </c>
      <c r="F233" s="76"/>
      <c r="G233" s="76">
        <f t="shared" si="29"/>
        <v>0</v>
      </c>
    </row>
    <row r="234" spans="1:11" ht="47.25" x14ac:dyDescent="0.25">
      <c r="A234" s="52" t="s">
        <v>3160</v>
      </c>
      <c r="B234" s="54" t="s">
        <v>676</v>
      </c>
      <c r="C234" s="55" t="s">
        <v>2638</v>
      </c>
      <c r="D234" s="53" t="s">
        <v>41</v>
      </c>
      <c r="E234" s="88">
        <v>16.8</v>
      </c>
      <c r="F234" s="76"/>
      <c r="G234" s="76">
        <f t="shared" si="29"/>
        <v>0</v>
      </c>
      <c r="K234" s="173"/>
    </row>
    <row r="235" spans="1:11" ht="47.25" x14ac:dyDescent="0.25">
      <c r="A235" s="52" t="s">
        <v>3161</v>
      </c>
      <c r="B235" s="54" t="s">
        <v>676</v>
      </c>
      <c r="C235" s="55" t="s">
        <v>2641</v>
      </c>
      <c r="D235" s="53" t="s">
        <v>39</v>
      </c>
      <c r="E235" s="88">
        <v>79</v>
      </c>
      <c r="F235" s="76"/>
      <c r="G235" s="76">
        <f t="shared" si="29"/>
        <v>0</v>
      </c>
      <c r="K235" s="173"/>
    </row>
    <row r="236" spans="1:11" ht="31.5" x14ac:dyDescent="0.25">
      <c r="A236" s="52" t="s">
        <v>3162</v>
      </c>
      <c r="B236" s="54" t="s">
        <v>676</v>
      </c>
      <c r="C236" s="55" t="s">
        <v>2217</v>
      </c>
      <c r="D236" s="53" t="s">
        <v>39</v>
      </c>
      <c r="E236" s="88">
        <v>120</v>
      </c>
      <c r="F236" s="76"/>
      <c r="G236" s="76">
        <f t="shared" si="29"/>
        <v>0</v>
      </c>
    </row>
    <row r="237" spans="1:11" ht="31.5" x14ac:dyDescent="0.25">
      <c r="A237" s="52" t="s">
        <v>3163</v>
      </c>
      <c r="B237" s="54" t="s">
        <v>676</v>
      </c>
      <c r="C237" s="55" t="s">
        <v>2472</v>
      </c>
      <c r="D237" s="53" t="s">
        <v>39</v>
      </c>
      <c r="E237" s="88">
        <v>21</v>
      </c>
      <c r="F237" s="76"/>
      <c r="G237" s="76">
        <f t="shared" si="29"/>
        <v>0</v>
      </c>
    </row>
    <row r="238" spans="1:11" ht="63" x14ac:dyDescent="0.25">
      <c r="A238" s="52" t="s">
        <v>3164</v>
      </c>
      <c r="B238" s="54" t="s">
        <v>676</v>
      </c>
      <c r="C238" s="55" t="s">
        <v>2251</v>
      </c>
      <c r="D238" s="53" t="s">
        <v>39</v>
      </c>
      <c r="E238" s="88">
        <v>21</v>
      </c>
      <c r="F238" s="76"/>
      <c r="G238" s="76">
        <f t="shared" si="29"/>
        <v>0</v>
      </c>
      <c r="K238" s="173"/>
    </row>
    <row r="239" spans="1:11" ht="63" x14ac:dyDescent="0.25">
      <c r="A239" s="52" t="s">
        <v>3165</v>
      </c>
      <c r="B239" s="54" t="s">
        <v>676</v>
      </c>
      <c r="C239" s="55" t="s">
        <v>2253</v>
      </c>
      <c r="D239" s="53" t="s">
        <v>39</v>
      </c>
      <c r="E239" s="88">
        <v>21</v>
      </c>
      <c r="F239" s="76"/>
      <c r="G239" s="76">
        <f t="shared" si="29"/>
        <v>0</v>
      </c>
      <c r="K239" s="173"/>
    </row>
    <row r="240" spans="1:11" ht="31.5" x14ac:dyDescent="0.25">
      <c r="A240" s="52" t="s">
        <v>3166</v>
      </c>
      <c r="B240" s="54" t="s">
        <v>676</v>
      </c>
      <c r="C240" s="55" t="s">
        <v>2473</v>
      </c>
      <c r="D240" s="53" t="s">
        <v>39</v>
      </c>
      <c r="E240" s="88">
        <v>39</v>
      </c>
      <c r="F240" s="76"/>
      <c r="G240" s="76">
        <f t="shared" si="29"/>
        <v>0</v>
      </c>
      <c r="K240" s="173"/>
    </row>
    <row r="241" spans="1:11" ht="31.5" x14ac:dyDescent="0.25">
      <c r="A241" s="52" t="s">
        <v>3167</v>
      </c>
      <c r="B241" s="54" t="s">
        <v>676</v>
      </c>
      <c r="C241" s="55" t="s">
        <v>2474</v>
      </c>
      <c r="D241" s="53" t="s">
        <v>39</v>
      </c>
      <c r="E241" s="88">
        <v>42</v>
      </c>
      <c r="F241" s="76"/>
      <c r="G241" s="76">
        <f t="shared" si="29"/>
        <v>0</v>
      </c>
      <c r="K241" s="173"/>
    </row>
    <row r="242" spans="1:11" ht="31.5" x14ac:dyDescent="0.25">
      <c r="A242" s="52" t="s">
        <v>3168</v>
      </c>
      <c r="B242" s="54" t="s">
        <v>676</v>
      </c>
      <c r="C242" s="55" t="s">
        <v>2475</v>
      </c>
      <c r="D242" s="53" t="s">
        <v>250</v>
      </c>
      <c r="E242" s="88">
        <v>2</v>
      </c>
      <c r="F242" s="76"/>
      <c r="G242" s="76">
        <f t="shared" si="29"/>
        <v>0</v>
      </c>
      <c r="K242" s="173"/>
    </row>
    <row r="243" spans="1:11" ht="31.5" x14ac:dyDescent="0.25">
      <c r="A243" s="52" t="s">
        <v>3169</v>
      </c>
      <c r="B243" s="54" t="s">
        <v>676</v>
      </c>
      <c r="C243" s="55" t="s">
        <v>2220</v>
      </c>
      <c r="D243" s="53" t="s">
        <v>41</v>
      </c>
      <c r="E243" s="88">
        <v>16.8</v>
      </c>
      <c r="F243" s="76"/>
      <c r="G243" s="76">
        <f t="shared" si="29"/>
        <v>0</v>
      </c>
    </row>
    <row r="244" spans="1:11" ht="31.5" x14ac:dyDescent="0.25">
      <c r="A244" s="52" t="s">
        <v>3170</v>
      </c>
      <c r="B244" s="54" t="s">
        <v>676</v>
      </c>
      <c r="C244" s="55" t="s">
        <v>2476</v>
      </c>
      <c r="D244" s="53" t="s">
        <v>677</v>
      </c>
      <c r="E244" s="88">
        <v>1</v>
      </c>
      <c r="F244" s="76"/>
      <c r="G244" s="76">
        <f t="shared" si="29"/>
        <v>0</v>
      </c>
      <c r="K244" s="173"/>
    </row>
    <row r="245" spans="1:11" ht="47.25" x14ac:dyDescent="0.25">
      <c r="A245" s="27"/>
      <c r="B245" s="14"/>
      <c r="C245" s="253" t="s">
        <v>2535</v>
      </c>
      <c r="D245" s="102"/>
      <c r="E245" s="259"/>
      <c r="F245" s="80"/>
      <c r="G245" s="87">
        <f>SUM(G231:G244)</f>
        <v>0</v>
      </c>
    </row>
    <row r="246" spans="1:11" ht="47.25" x14ac:dyDescent="0.25">
      <c r="A246" s="68">
        <v>17</v>
      </c>
      <c r="B246" s="68"/>
      <c r="C246" s="69" t="s">
        <v>2536</v>
      </c>
      <c r="D246" s="68"/>
      <c r="E246" s="258"/>
      <c r="F246" s="83"/>
      <c r="G246" s="74"/>
    </row>
    <row r="247" spans="1:11" ht="31.5" x14ac:dyDescent="0.25">
      <c r="A247" s="52" t="s">
        <v>3171</v>
      </c>
      <c r="B247" s="54" t="s">
        <v>676</v>
      </c>
      <c r="C247" s="321" t="s">
        <v>3052</v>
      </c>
      <c r="D247" s="18" t="s">
        <v>29</v>
      </c>
      <c r="E247" s="320">
        <v>1</v>
      </c>
      <c r="F247" s="81"/>
      <c r="G247" s="76">
        <f t="shared" ref="G247" si="30">ROUND(E247*F247,2)</f>
        <v>0</v>
      </c>
    </row>
    <row r="248" spans="1:11" ht="31.5" x14ac:dyDescent="0.25">
      <c r="A248" s="52" t="s">
        <v>3172</v>
      </c>
      <c r="B248" s="54" t="s">
        <v>676</v>
      </c>
      <c r="C248" s="55" t="s">
        <v>2643</v>
      </c>
      <c r="D248" s="53" t="s">
        <v>41</v>
      </c>
      <c r="E248" s="88">
        <v>17.5</v>
      </c>
      <c r="F248" s="76"/>
      <c r="G248" s="76">
        <f t="shared" ref="G248:G260" si="31">ROUND(E248*F248,2)</f>
        <v>0</v>
      </c>
    </row>
    <row r="249" spans="1:11" ht="31.5" x14ac:dyDescent="0.25">
      <c r="A249" s="52" t="s">
        <v>3173</v>
      </c>
      <c r="B249" s="54" t="s">
        <v>676</v>
      </c>
      <c r="C249" s="55" t="s">
        <v>2471</v>
      </c>
      <c r="D249" s="53" t="s">
        <v>41</v>
      </c>
      <c r="E249" s="88">
        <v>7</v>
      </c>
      <c r="F249" s="76"/>
      <c r="G249" s="76">
        <f t="shared" si="31"/>
        <v>0</v>
      </c>
    </row>
    <row r="250" spans="1:11" ht="47.25" x14ac:dyDescent="0.25">
      <c r="A250" s="52" t="s">
        <v>3174</v>
      </c>
      <c r="B250" s="54" t="s">
        <v>676</v>
      </c>
      <c r="C250" s="55" t="s">
        <v>2638</v>
      </c>
      <c r="D250" s="53" t="s">
        <v>41</v>
      </c>
      <c r="E250" s="88">
        <v>15.12</v>
      </c>
      <c r="F250" s="76"/>
      <c r="G250" s="76">
        <f t="shared" si="31"/>
        <v>0</v>
      </c>
      <c r="K250" s="173"/>
    </row>
    <row r="251" spans="1:11" ht="47.25" x14ac:dyDescent="0.25">
      <c r="A251" s="52" t="s">
        <v>3175</v>
      </c>
      <c r="B251" s="54" t="s">
        <v>676</v>
      </c>
      <c r="C251" s="55" t="s">
        <v>2647</v>
      </c>
      <c r="D251" s="53" t="s">
        <v>39</v>
      </c>
      <c r="E251" s="88">
        <v>79</v>
      </c>
      <c r="F251" s="76"/>
      <c r="G251" s="76">
        <f t="shared" si="31"/>
        <v>0</v>
      </c>
      <c r="K251" s="173"/>
    </row>
    <row r="252" spans="1:11" ht="31.5" x14ac:dyDescent="0.25">
      <c r="A252" s="52" t="s">
        <v>3176</v>
      </c>
      <c r="B252" s="54" t="s">
        <v>676</v>
      </c>
      <c r="C252" s="55" t="s">
        <v>2217</v>
      </c>
      <c r="D252" s="53" t="s">
        <v>39</v>
      </c>
      <c r="E252" s="88">
        <v>108</v>
      </c>
      <c r="F252" s="76"/>
      <c r="G252" s="76">
        <f t="shared" si="31"/>
        <v>0</v>
      </c>
    </row>
    <row r="253" spans="1:11" ht="31.5" x14ac:dyDescent="0.25">
      <c r="A253" s="52" t="s">
        <v>3177</v>
      </c>
      <c r="B253" s="54" t="s">
        <v>676</v>
      </c>
      <c r="C253" s="55" t="s">
        <v>2472</v>
      </c>
      <c r="D253" s="53" t="s">
        <v>39</v>
      </c>
      <c r="E253" s="88">
        <v>19.5</v>
      </c>
      <c r="F253" s="76"/>
      <c r="G253" s="76">
        <f t="shared" si="31"/>
        <v>0</v>
      </c>
    </row>
    <row r="254" spans="1:11" ht="63" x14ac:dyDescent="0.25">
      <c r="A254" s="52" t="s">
        <v>3178</v>
      </c>
      <c r="B254" s="54" t="s">
        <v>676</v>
      </c>
      <c r="C254" s="55" t="s">
        <v>2251</v>
      </c>
      <c r="D254" s="53" t="s">
        <v>39</v>
      </c>
      <c r="E254" s="88">
        <v>21</v>
      </c>
      <c r="F254" s="76"/>
      <c r="G254" s="76">
        <f t="shared" si="31"/>
        <v>0</v>
      </c>
      <c r="K254" s="173"/>
    </row>
    <row r="255" spans="1:11" ht="63" x14ac:dyDescent="0.25">
      <c r="A255" s="52" t="s">
        <v>3179</v>
      </c>
      <c r="B255" s="54" t="s">
        <v>676</v>
      </c>
      <c r="C255" s="55" t="s">
        <v>2253</v>
      </c>
      <c r="D255" s="53" t="s">
        <v>39</v>
      </c>
      <c r="E255" s="88">
        <v>21</v>
      </c>
      <c r="F255" s="76"/>
      <c r="G255" s="76">
        <f t="shared" si="31"/>
        <v>0</v>
      </c>
      <c r="K255" s="173"/>
    </row>
    <row r="256" spans="1:11" ht="31.5" x14ac:dyDescent="0.25">
      <c r="A256" s="52" t="s">
        <v>3180</v>
      </c>
      <c r="B256" s="54" t="s">
        <v>676</v>
      </c>
      <c r="C256" s="55" t="s">
        <v>2521</v>
      </c>
      <c r="D256" s="53" t="s">
        <v>39</v>
      </c>
      <c r="E256" s="88">
        <v>33</v>
      </c>
      <c r="F256" s="76"/>
      <c r="G256" s="76">
        <f t="shared" si="31"/>
        <v>0</v>
      </c>
      <c r="K256" s="173"/>
    </row>
    <row r="257" spans="1:11" ht="31.5" x14ac:dyDescent="0.25">
      <c r="A257" s="52" t="s">
        <v>3181</v>
      </c>
      <c r="B257" s="54" t="s">
        <v>676</v>
      </c>
      <c r="C257" s="55" t="s">
        <v>2522</v>
      </c>
      <c r="D257" s="53" t="s">
        <v>39</v>
      </c>
      <c r="E257" s="88">
        <v>40.5</v>
      </c>
      <c r="F257" s="76"/>
      <c r="G257" s="76">
        <f t="shared" si="31"/>
        <v>0</v>
      </c>
      <c r="K257" s="173"/>
    </row>
    <row r="258" spans="1:11" ht="31.5" x14ac:dyDescent="0.25">
      <c r="A258" s="52" t="s">
        <v>3182</v>
      </c>
      <c r="B258" s="54" t="s">
        <v>676</v>
      </c>
      <c r="C258" s="55" t="s">
        <v>2475</v>
      </c>
      <c r="D258" s="53" t="s">
        <v>250</v>
      </c>
      <c r="E258" s="88">
        <v>2</v>
      </c>
      <c r="F258" s="76"/>
      <c r="G258" s="76">
        <f t="shared" si="31"/>
        <v>0</v>
      </c>
      <c r="K258" s="173"/>
    </row>
    <row r="259" spans="1:11" ht="31.5" x14ac:dyDescent="0.25">
      <c r="A259" s="52" t="s">
        <v>3183</v>
      </c>
      <c r="B259" s="54" t="s">
        <v>676</v>
      </c>
      <c r="C259" s="55" t="s">
        <v>2220</v>
      </c>
      <c r="D259" s="53" t="s">
        <v>41</v>
      </c>
      <c r="E259" s="88">
        <v>15.2</v>
      </c>
      <c r="F259" s="76"/>
      <c r="G259" s="76">
        <f t="shared" si="31"/>
        <v>0</v>
      </c>
    </row>
    <row r="260" spans="1:11" ht="31.5" x14ac:dyDescent="0.25">
      <c r="A260" s="52" t="s">
        <v>3184</v>
      </c>
      <c r="B260" s="54" t="s">
        <v>676</v>
      </c>
      <c r="C260" s="55" t="s">
        <v>2476</v>
      </c>
      <c r="D260" s="53" t="s">
        <v>677</v>
      </c>
      <c r="E260" s="88">
        <v>1</v>
      </c>
      <c r="F260" s="76"/>
      <c r="G260" s="76">
        <f t="shared" si="31"/>
        <v>0</v>
      </c>
      <c r="K260" s="173"/>
    </row>
    <row r="261" spans="1:11" ht="47.25" x14ac:dyDescent="0.25">
      <c r="A261" s="27"/>
      <c r="B261" s="14"/>
      <c r="C261" s="253" t="s">
        <v>2537</v>
      </c>
      <c r="D261" s="102"/>
      <c r="E261" s="259"/>
      <c r="F261" s="80"/>
      <c r="G261" s="87">
        <f>SUM(G247:G260)</f>
        <v>0</v>
      </c>
    </row>
    <row r="262" spans="1:11" ht="47.25" x14ac:dyDescent="0.25">
      <c r="A262" s="68">
        <v>18</v>
      </c>
      <c r="B262" s="68"/>
      <c r="C262" s="69" t="s">
        <v>2538</v>
      </c>
      <c r="D262" s="68"/>
      <c r="E262" s="258"/>
      <c r="F262" s="83"/>
      <c r="G262" s="74"/>
    </row>
    <row r="263" spans="1:11" ht="31.5" x14ac:dyDescent="0.25">
      <c r="A263" s="52" t="s">
        <v>3185</v>
      </c>
      <c r="B263" s="54" t="s">
        <v>676</v>
      </c>
      <c r="C263" s="321" t="s">
        <v>3052</v>
      </c>
      <c r="D263" s="18" t="s">
        <v>29</v>
      </c>
      <c r="E263" s="320">
        <v>1</v>
      </c>
      <c r="F263" s="81"/>
      <c r="G263" s="76">
        <f t="shared" ref="G263" si="32">ROUND(E263*F263,2)</f>
        <v>0</v>
      </c>
    </row>
    <row r="264" spans="1:11" ht="31.5" x14ac:dyDescent="0.25">
      <c r="A264" s="52" t="s">
        <v>3186</v>
      </c>
      <c r="B264" s="54" t="s">
        <v>676</v>
      </c>
      <c r="C264" s="55" t="s">
        <v>2643</v>
      </c>
      <c r="D264" s="53" t="s">
        <v>41</v>
      </c>
      <c r="E264" s="88">
        <v>8</v>
      </c>
      <c r="F264" s="76"/>
      <c r="G264" s="76">
        <f t="shared" ref="G264:G274" si="33">ROUND(E264*F264,2)</f>
        <v>0</v>
      </c>
    </row>
    <row r="265" spans="1:11" ht="31.5" x14ac:dyDescent="0.25">
      <c r="A265" s="52" t="s">
        <v>3187</v>
      </c>
      <c r="B265" s="54" t="s">
        <v>676</v>
      </c>
      <c r="C265" s="55" t="s">
        <v>2471</v>
      </c>
      <c r="D265" s="53" t="s">
        <v>41</v>
      </c>
      <c r="E265" s="88">
        <v>3.2</v>
      </c>
      <c r="F265" s="76"/>
      <c r="G265" s="76">
        <f t="shared" si="33"/>
        <v>0</v>
      </c>
    </row>
    <row r="266" spans="1:11" ht="47.25" x14ac:dyDescent="0.25">
      <c r="A266" s="52" t="s">
        <v>3188</v>
      </c>
      <c r="B266" s="54" t="s">
        <v>676</v>
      </c>
      <c r="C266" s="55" t="s">
        <v>2638</v>
      </c>
      <c r="D266" s="53" t="s">
        <v>41</v>
      </c>
      <c r="E266" s="88">
        <v>11.2</v>
      </c>
      <c r="F266" s="76"/>
      <c r="G266" s="76">
        <f t="shared" si="33"/>
        <v>0</v>
      </c>
      <c r="K266" s="173"/>
    </row>
    <row r="267" spans="1:11" ht="47.25" x14ac:dyDescent="0.25">
      <c r="A267" s="52" t="s">
        <v>3189</v>
      </c>
      <c r="B267" s="54" t="s">
        <v>676</v>
      </c>
      <c r="C267" s="55" t="s">
        <v>2648</v>
      </c>
      <c r="D267" s="53" t="s">
        <v>39</v>
      </c>
      <c r="E267" s="88">
        <v>29</v>
      </c>
      <c r="F267" s="76"/>
      <c r="G267" s="76">
        <f t="shared" si="33"/>
        <v>0</v>
      </c>
      <c r="K267" s="173"/>
    </row>
    <row r="268" spans="1:11" ht="31.5" x14ac:dyDescent="0.25">
      <c r="A268" s="52" t="s">
        <v>3190</v>
      </c>
      <c r="B268" s="54" t="s">
        <v>802</v>
      </c>
      <c r="C268" s="55" t="s">
        <v>2217</v>
      </c>
      <c r="D268" s="53" t="s">
        <v>39</v>
      </c>
      <c r="E268" s="88">
        <v>80</v>
      </c>
      <c r="F268" s="76"/>
      <c r="G268" s="76">
        <f t="shared" si="33"/>
        <v>0</v>
      </c>
    </row>
    <row r="269" spans="1:11" ht="31.5" x14ac:dyDescent="0.25">
      <c r="A269" s="52" t="s">
        <v>3191</v>
      </c>
      <c r="B269" s="54" t="s">
        <v>676</v>
      </c>
      <c r="C269" s="55" t="s">
        <v>2472</v>
      </c>
      <c r="D269" s="53" t="s">
        <v>39</v>
      </c>
      <c r="E269" s="88">
        <v>9.6</v>
      </c>
      <c r="F269" s="76"/>
      <c r="G269" s="76">
        <f t="shared" si="33"/>
        <v>0</v>
      </c>
    </row>
    <row r="270" spans="1:11" ht="31.5" x14ac:dyDescent="0.25">
      <c r="A270" s="52" t="s">
        <v>3192</v>
      </c>
      <c r="B270" s="54" t="s">
        <v>676</v>
      </c>
      <c r="C270" s="55" t="s">
        <v>2473</v>
      </c>
      <c r="D270" s="53" t="s">
        <v>39</v>
      </c>
      <c r="E270" s="88">
        <v>30.4</v>
      </c>
      <c r="F270" s="76"/>
      <c r="G270" s="76">
        <f t="shared" si="33"/>
        <v>0</v>
      </c>
      <c r="K270" s="173"/>
    </row>
    <row r="271" spans="1:11" ht="31.5" x14ac:dyDescent="0.25">
      <c r="A271" s="52" t="s">
        <v>3193</v>
      </c>
      <c r="B271" s="54" t="s">
        <v>676</v>
      </c>
      <c r="C271" s="55" t="s">
        <v>2474</v>
      </c>
      <c r="D271" s="53" t="s">
        <v>39</v>
      </c>
      <c r="E271" s="88">
        <v>9.6</v>
      </c>
      <c r="F271" s="76"/>
      <c r="G271" s="76">
        <f t="shared" si="33"/>
        <v>0</v>
      </c>
      <c r="K271" s="173"/>
    </row>
    <row r="272" spans="1:11" ht="31.5" x14ac:dyDescent="0.25">
      <c r="A272" s="52" t="s">
        <v>3194</v>
      </c>
      <c r="B272" s="54" t="s">
        <v>676</v>
      </c>
      <c r="C272" s="55" t="s">
        <v>2475</v>
      </c>
      <c r="D272" s="53" t="s">
        <v>250</v>
      </c>
      <c r="E272" s="88">
        <v>1</v>
      </c>
      <c r="F272" s="76"/>
      <c r="G272" s="76">
        <f t="shared" si="33"/>
        <v>0</v>
      </c>
      <c r="K272" s="173"/>
    </row>
    <row r="273" spans="1:11" ht="31.5" x14ac:dyDescent="0.25">
      <c r="A273" s="52" t="s">
        <v>3195</v>
      </c>
      <c r="B273" s="54" t="s">
        <v>676</v>
      </c>
      <c r="C273" s="55" t="s">
        <v>2220</v>
      </c>
      <c r="D273" s="53" t="s">
        <v>41</v>
      </c>
      <c r="E273" s="88">
        <v>11.2</v>
      </c>
      <c r="F273" s="76"/>
      <c r="G273" s="76">
        <f t="shared" si="33"/>
        <v>0</v>
      </c>
    </row>
    <row r="274" spans="1:11" ht="31.5" x14ac:dyDescent="0.25">
      <c r="A274" s="52" t="s">
        <v>3196</v>
      </c>
      <c r="B274" s="54" t="s">
        <v>676</v>
      </c>
      <c r="C274" s="55" t="s">
        <v>2476</v>
      </c>
      <c r="D274" s="53" t="s">
        <v>677</v>
      </c>
      <c r="E274" s="88">
        <v>1</v>
      </c>
      <c r="F274" s="76"/>
      <c r="G274" s="76">
        <f t="shared" si="33"/>
        <v>0</v>
      </c>
      <c r="K274" s="173"/>
    </row>
    <row r="275" spans="1:11" ht="47.25" x14ac:dyDescent="0.25">
      <c r="A275" s="27"/>
      <c r="B275" s="14"/>
      <c r="C275" s="253" t="s">
        <v>2539</v>
      </c>
      <c r="D275" s="102"/>
      <c r="E275" s="259"/>
      <c r="F275" s="80"/>
      <c r="G275" s="87">
        <f>SUM(G263:G274)</f>
        <v>0</v>
      </c>
    </row>
    <row r="276" spans="1:11" ht="47.25" x14ac:dyDescent="0.25">
      <c r="A276" s="68">
        <v>19</v>
      </c>
      <c r="B276" s="68"/>
      <c r="C276" s="69" t="s">
        <v>2540</v>
      </c>
      <c r="D276" s="68"/>
      <c r="E276" s="258"/>
      <c r="F276" s="83"/>
      <c r="G276" s="74"/>
    </row>
    <row r="277" spans="1:11" ht="31.5" x14ac:dyDescent="0.25">
      <c r="A277" s="52" t="s">
        <v>3197</v>
      </c>
      <c r="B277" s="54" t="s">
        <v>676</v>
      </c>
      <c r="C277" s="321" t="s">
        <v>3052</v>
      </c>
      <c r="D277" s="18" t="s">
        <v>29</v>
      </c>
      <c r="E277" s="320">
        <v>1</v>
      </c>
      <c r="F277" s="81"/>
      <c r="G277" s="76">
        <f t="shared" ref="G277" si="34">ROUND(E277*F277,2)</f>
        <v>0</v>
      </c>
    </row>
    <row r="278" spans="1:11" ht="31.5" x14ac:dyDescent="0.25">
      <c r="A278" s="52" t="s">
        <v>3198</v>
      </c>
      <c r="B278" s="54" t="s">
        <v>676</v>
      </c>
      <c r="C278" s="55" t="s">
        <v>2643</v>
      </c>
      <c r="D278" s="53" t="s">
        <v>41</v>
      </c>
      <c r="E278" s="88">
        <v>28</v>
      </c>
      <c r="F278" s="76"/>
      <c r="G278" s="76">
        <f t="shared" ref="G278:G287" si="35">ROUND(E278*F278,2)</f>
        <v>0</v>
      </c>
    </row>
    <row r="279" spans="1:11" ht="31.5" x14ac:dyDescent="0.25">
      <c r="A279" s="52" t="s">
        <v>3199</v>
      </c>
      <c r="B279" s="54" t="s">
        <v>676</v>
      </c>
      <c r="C279" s="55" t="s">
        <v>2471</v>
      </c>
      <c r="D279" s="53" t="s">
        <v>41</v>
      </c>
      <c r="E279" s="88">
        <v>11.2</v>
      </c>
      <c r="F279" s="76"/>
      <c r="G279" s="76">
        <f t="shared" si="35"/>
        <v>0</v>
      </c>
    </row>
    <row r="280" spans="1:11" ht="47.25" x14ac:dyDescent="0.25">
      <c r="A280" s="52" t="s">
        <v>3200</v>
      </c>
      <c r="B280" s="54" t="s">
        <v>676</v>
      </c>
      <c r="C280" s="55" t="s">
        <v>2638</v>
      </c>
      <c r="D280" s="53" t="s">
        <v>41</v>
      </c>
      <c r="E280" s="88">
        <v>38.64</v>
      </c>
      <c r="F280" s="76"/>
      <c r="G280" s="76">
        <f t="shared" si="35"/>
        <v>0</v>
      </c>
      <c r="K280" s="173"/>
    </row>
    <row r="281" spans="1:11" ht="47.25" x14ac:dyDescent="0.25">
      <c r="A281" s="52" t="s">
        <v>3201</v>
      </c>
      <c r="B281" s="54" t="s">
        <v>676</v>
      </c>
      <c r="C281" s="55" t="s">
        <v>2641</v>
      </c>
      <c r="D281" s="53" t="s">
        <v>39</v>
      </c>
      <c r="E281" s="88">
        <v>113</v>
      </c>
      <c r="F281" s="76"/>
      <c r="G281" s="76">
        <f t="shared" si="35"/>
        <v>0</v>
      </c>
      <c r="K281" s="173"/>
    </row>
    <row r="282" spans="1:11" ht="31.5" x14ac:dyDescent="0.25">
      <c r="A282" s="52" t="s">
        <v>3202</v>
      </c>
      <c r="B282" s="54" t="s">
        <v>676</v>
      </c>
      <c r="C282" s="55" t="s">
        <v>2217</v>
      </c>
      <c r="D282" s="53" t="s">
        <v>39</v>
      </c>
      <c r="E282" s="88">
        <v>276</v>
      </c>
      <c r="F282" s="76"/>
      <c r="G282" s="76">
        <f t="shared" si="35"/>
        <v>0</v>
      </c>
    </row>
    <row r="283" spans="1:11" ht="31.5" x14ac:dyDescent="0.25">
      <c r="A283" s="52" t="s">
        <v>3203</v>
      </c>
      <c r="B283" s="54" t="s">
        <v>676</v>
      </c>
      <c r="C283" s="55" t="s">
        <v>2472</v>
      </c>
      <c r="D283" s="53" t="s">
        <v>39</v>
      </c>
      <c r="E283" s="88">
        <v>33.6</v>
      </c>
      <c r="F283" s="76"/>
      <c r="G283" s="76">
        <f t="shared" si="35"/>
        <v>0</v>
      </c>
    </row>
    <row r="284" spans="1:11" ht="31.5" x14ac:dyDescent="0.25">
      <c r="A284" s="52" t="s">
        <v>3204</v>
      </c>
      <c r="B284" s="54" t="s">
        <v>676</v>
      </c>
      <c r="C284" s="55" t="s">
        <v>2473</v>
      </c>
      <c r="D284" s="53" t="s">
        <v>39</v>
      </c>
      <c r="E284" s="88">
        <v>104.4</v>
      </c>
      <c r="F284" s="76"/>
      <c r="G284" s="76">
        <f t="shared" si="35"/>
        <v>0</v>
      </c>
      <c r="K284" s="173"/>
    </row>
    <row r="285" spans="1:11" ht="31.5" x14ac:dyDescent="0.25">
      <c r="A285" s="52" t="s">
        <v>3205</v>
      </c>
      <c r="B285" s="54" t="s">
        <v>676</v>
      </c>
      <c r="C285" s="55" t="s">
        <v>2474</v>
      </c>
      <c r="D285" s="53" t="s">
        <v>39</v>
      </c>
      <c r="E285" s="88">
        <v>33.6</v>
      </c>
      <c r="F285" s="76"/>
      <c r="G285" s="76">
        <f t="shared" si="35"/>
        <v>0</v>
      </c>
      <c r="K285" s="173"/>
    </row>
    <row r="286" spans="1:11" ht="31.5" x14ac:dyDescent="0.25">
      <c r="A286" s="52" t="s">
        <v>3206</v>
      </c>
      <c r="B286" s="54" t="s">
        <v>676</v>
      </c>
      <c r="C286" s="55" t="s">
        <v>2220</v>
      </c>
      <c r="D286" s="53" t="s">
        <v>41</v>
      </c>
      <c r="E286" s="88">
        <v>38.64</v>
      </c>
      <c r="F286" s="76"/>
      <c r="G286" s="76">
        <f t="shared" si="35"/>
        <v>0</v>
      </c>
    </row>
    <row r="287" spans="1:11" ht="31.5" x14ac:dyDescent="0.25">
      <c r="A287" s="52" t="s">
        <v>3207</v>
      </c>
      <c r="B287" s="54" t="s">
        <v>676</v>
      </c>
      <c r="C287" s="55" t="s">
        <v>2476</v>
      </c>
      <c r="D287" s="53" t="s">
        <v>677</v>
      </c>
      <c r="E287" s="88">
        <v>1</v>
      </c>
      <c r="F287" s="76"/>
      <c r="G287" s="76">
        <f t="shared" si="35"/>
        <v>0</v>
      </c>
      <c r="K287" s="173"/>
    </row>
    <row r="288" spans="1:11" ht="47.25" x14ac:dyDescent="0.25">
      <c r="A288" s="27"/>
      <c r="B288" s="14"/>
      <c r="C288" s="253" t="s">
        <v>2541</v>
      </c>
      <c r="D288" s="102"/>
      <c r="E288" s="259"/>
      <c r="F288" s="80"/>
      <c r="G288" s="87">
        <f>SUM(G277:G287)</f>
        <v>0</v>
      </c>
    </row>
    <row r="289" spans="1:11" ht="47.25" x14ac:dyDescent="0.25">
      <c r="A289" s="68">
        <v>20</v>
      </c>
      <c r="B289" s="68"/>
      <c r="C289" s="69" t="s">
        <v>2542</v>
      </c>
      <c r="D289" s="68"/>
      <c r="E289" s="258"/>
      <c r="F289" s="83"/>
      <c r="G289" s="74"/>
    </row>
    <row r="290" spans="1:11" ht="31.5" x14ac:dyDescent="0.25">
      <c r="A290" s="52" t="s">
        <v>3208</v>
      </c>
      <c r="B290" s="54" t="s">
        <v>676</v>
      </c>
      <c r="C290" s="321" t="s">
        <v>3052</v>
      </c>
      <c r="D290" s="18" t="s">
        <v>29</v>
      </c>
      <c r="E290" s="320">
        <v>1</v>
      </c>
      <c r="F290" s="81"/>
      <c r="G290" s="76">
        <f t="shared" ref="G290" si="36">ROUND(E290*F290,2)</f>
        <v>0</v>
      </c>
    </row>
    <row r="291" spans="1:11" ht="31.5" x14ac:dyDescent="0.25">
      <c r="A291" s="52" t="s">
        <v>3209</v>
      </c>
      <c r="B291" s="54" t="s">
        <v>676</v>
      </c>
      <c r="C291" s="55" t="s">
        <v>2643</v>
      </c>
      <c r="D291" s="53" t="s">
        <v>41</v>
      </c>
      <c r="E291" s="88">
        <v>8.75</v>
      </c>
      <c r="F291" s="76"/>
      <c r="G291" s="76">
        <f t="shared" ref="G291:G302" si="37">ROUND(E291*F291,2)</f>
        <v>0</v>
      </c>
    </row>
    <row r="292" spans="1:11" ht="31.5" x14ac:dyDescent="0.25">
      <c r="A292" s="52" t="s">
        <v>3210</v>
      </c>
      <c r="B292" s="54" t="s">
        <v>676</v>
      </c>
      <c r="C292" s="55" t="s">
        <v>2471</v>
      </c>
      <c r="D292" s="53" t="s">
        <v>41</v>
      </c>
      <c r="E292" s="88">
        <v>3.5</v>
      </c>
      <c r="F292" s="76"/>
      <c r="G292" s="76">
        <f t="shared" si="37"/>
        <v>0</v>
      </c>
    </row>
    <row r="293" spans="1:11" ht="47.25" x14ac:dyDescent="0.25">
      <c r="A293" s="52" t="s">
        <v>3211</v>
      </c>
      <c r="B293" s="54" t="s">
        <v>676</v>
      </c>
      <c r="C293" s="55" t="s">
        <v>2638</v>
      </c>
      <c r="D293" s="53" t="s">
        <v>41</v>
      </c>
      <c r="E293" s="88">
        <v>5.32</v>
      </c>
      <c r="F293" s="76"/>
      <c r="G293" s="76">
        <f t="shared" si="37"/>
        <v>0</v>
      </c>
      <c r="K293" s="173"/>
    </row>
    <row r="294" spans="1:11" ht="47.25" x14ac:dyDescent="0.25">
      <c r="A294" s="52" t="s">
        <v>3212</v>
      </c>
      <c r="B294" s="54" t="s">
        <v>676</v>
      </c>
      <c r="C294" s="55" t="s">
        <v>2641</v>
      </c>
      <c r="D294" s="53" t="s">
        <v>39</v>
      </c>
      <c r="E294" s="88">
        <v>37</v>
      </c>
      <c r="F294" s="76"/>
      <c r="G294" s="76">
        <f t="shared" si="37"/>
        <v>0</v>
      </c>
      <c r="K294" s="173"/>
    </row>
    <row r="295" spans="1:11" ht="31.5" x14ac:dyDescent="0.25">
      <c r="A295" s="52" t="s">
        <v>3213</v>
      </c>
      <c r="B295" s="54" t="s">
        <v>676</v>
      </c>
      <c r="C295" s="55" t="s">
        <v>2217</v>
      </c>
      <c r="D295" s="53" t="s">
        <v>39</v>
      </c>
      <c r="E295" s="88">
        <v>38</v>
      </c>
      <c r="F295" s="76"/>
      <c r="G295" s="76">
        <f t="shared" si="37"/>
        <v>0</v>
      </c>
    </row>
    <row r="296" spans="1:11" ht="31.5" x14ac:dyDescent="0.25">
      <c r="A296" s="52" t="s">
        <v>3214</v>
      </c>
      <c r="B296" s="54" t="s">
        <v>676</v>
      </c>
      <c r="C296" s="55" t="s">
        <v>2472</v>
      </c>
      <c r="D296" s="53" t="s">
        <v>39</v>
      </c>
      <c r="E296" s="88">
        <v>10.5</v>
      </c>
      <c r="F296" s="76"/>
      <c r="G296" s="76">
        <f t="shared" si="37"/>
        <v>0</v>
      </c>
    </row>
    <row r="297" spans="1:11" ht="63" x14ac:dyDescent="0.25">
      <c r="A297" s="52" t="s">
        <v>3215</v>
      </c>
      <c r="B297" s="54" t="s">
        <v>676</v>
      </c>
      <c r="C297" s="55" t="s">
        <v>2251</v>
      </c>
      <c r="D297" s="53" t="s">
        <v>39</v>
      </c>
      <c r="E297" s="88">
        <v>27</v>
      </c>
      <c r="F297" s="76"/>
      <c r="G297" s="76">
        <f t="shared" si="37"/>
        <v>0</v>
      </c>
      <c r="K297" s="173"/>
    </row>
    <row r="298" spans="1:11" ht="63" x14ac:dyDescent="0.25">
      <c r="A298" s="52" t="s">
        <v>3216</v>
      </c>
      <c r="B298" s="54" t="s">
        <v>676</v>
      </c>
      <c r="C298" s="55" t="s">
        <v>2253</v>
      </c>
      <c r="D298" s="53" t="s">
        <v>39</v>
      </c>
      <c r="E298" s="88">
        <v>27</v>
      </c>
      <c r="F298" s="76"/>
      <c r="G298" s="76">
        <f t="shared" si="37"/>
        <v>0</v>
      </c>
      <c r="K298" s="173"/>
    </row>
    <row r="299" spans="1:11" ht="31.5" x14ac:dyDescent="0.25">
      <c r="A299" s="52" t="s">
        <v>3217</v>
      </c>
      <c r="B299" s="54" t="s">
        <v>676</v>
      </c>
      <c r="C299" s="55" t="s">
        <v>2473</v>
      </c>
      <c r="D299" s="53" t="s">
        <v>39</v>
      </c>
      <c r="E299" s="88">
        <v>8.5</v>
      </c>
      <c r="F299" s="76"/>
      <c r="G299" s="76">
        <f t="shared" si="37"/>
        <v>0</v>
      </c>
      <c r="K299" s="173"/>
    </row>
    <row r="300" spans="1:11" ht="31.5" x14ac:dyDescent="0.25">
      <c r="A300" s="52" t="s">
        <v>3218</v>
      </c>
      <c r="B300" s="54" t="s">
        <v>676</v>
      </c>
      <c r="C300" s="55" t="s">
        <v>2474</v>
      </c>
      <c r="D300" s="53" t="s">
        <v>39</v>
      </c>
      <c r="E300" s="88">
        <v>37.5</v>
      </c>
      <c r="F300" s="76"/>
      <c r="G300" s="76">
        <f t="shared" si="37"/>
        <v>0</v>
      </c>
      <c r="K300" s="173"/>
    </row>
    <row r="301" spans="1:11" ht="31.5" x14ac:dyDescent="0.25">
      <c r="A301" s="52" t="s">
        <v>3219</v>
      </c>
      <c r="B301" s="54" t="s">
        <v>676</v>
      </c>
      <c r="C301" s="55" t="s">
        <v>2220</v>
      </c>
      <c r="D301" s="53" t="s">
        <v>41</v>
      </c>
      <c r="E301" s="88">
        <v>5.32</v>
      </c>
      <c r="F301" s="76"/>
      <c r="G301" s="76">
        <f t="shared" si="37"/>
        <v>0</v>
      </c>
    </row>
    <row r="302" spans="1:11" ht="31.5" x14ac:dyDescent="0.25">
      <c r="A302" s="52" t="s">
        <v>3220</v>
      </c>
      <c r="B302" s="54" t="s">
        <v>676</v>
      </c>
      <c r="C302" s="55" t="s">
        <v>2476</v>
      </c>
      <c r="D302" s="53" t="s">
        <v>677</v>
      </c>
      <c r="E302" s="88">
        <v>1</v>
      </c>
      <c r="F302" s="76"/>
      <c r="G302" s="76">
        <f t="shared" si="37"/>
        <v>0</v>
      </c>
      <c r="K302" s="173"/>
    </row>
    <row r="303" spans="1:11" ht="47.25" x14ac:dyDescent="0.25">
      <c r="A303" s="27"/>
      <c r="B303" s="14"/>
      <c r="C303" s="253" t="s">
        <v>2543</v>
      </c>
      <c r="D303" s="102"/>
      <c r="E303" s="259"/>
      <c r="F303" s="80"/>
      <c r="G303" s="87">
        <f>SUM(G290:G302)</f>
        <v>0</v>
      </c>
    </row>
    <row r="304" spans="1:11" ht="47.25" x14ac:dyDescent="0.25">
      <c r="A304" s="68">
        <v>21</v>
      </c>
      <c r="B304" s="68"/>
      <c r="C304" s="69" t="s">
        <v>2544</v>
      </c>
      <c r="D304" s="68"/>
      <c r="E304" s="258"/>
      <c r="F304" s="83"/>
      <c r="G304" s="74"/>
    </row>
    <row r="305" spans="1:11" ht="31.5" x14ac:dyDescent="0.25">
      <c r="A305" s="52" t="s">
        <v>3221</v>
      </c>
      <c r="B305" s="54" t="s">
        <v>676</v>
      </c>
      <c r="C305" s="321" t="s">
        <v>3052</v>
      </c>
      <c r="D305" s="18" t="s">
        <v>29</v>
      </c>
      <c r="E305" s="320">
        <v>1</v>
      </c>
      <c r="F305" s="81"/>
      <c r="G305" s="76">
        <f t="shared" ref="G305" si="38">ROUND(E305*F305,2)</f>
        <v>0</v>
      </c>
    </row>
    <row r="306" spans="1:11" ht="31.5" x14ac:dyDescent="0.25">
      <c r="A306" s="52" t="s">
        <v>3222</v>
      </c>
      <c r="B306" s="54" t="s">
        <v>676</v>
      </c>
      <c r="C306" s="55" t="s">
        <v>2643</v>
      </c>
      <c r="D306" s="53" t="s">
        <v>41</v>
      </c>
      <c r="E306" s="88">
        <v>14.25</v>
      </c>
      <c r="F306" s="76"/>
      <c r="G306" s="76">
        <f t="shared" ref="G306:G316" si="39">ROUND(E306*F306,2)</f>
        <v>0</v>
      </c>
    </row>
    <row r="307" spans="1:11" ht="31.5" x14ac:dyDescent="0.25">
      <c r="A307" s="52" t="s">
        <v>3223</v>
      </c>
      <c r="B307" s="54" t="s">
        <v>676</v>
      </c>
      <c r="C307" s="55" t="s">
        <v>2471</v>
      </c>
      <c r="D307" s="53" t="s">
        <v>41</v>
      </c>
      <c r="E307" s="88">
        <v>5.7</v>
      </c>
      <c r="F307" s="76"/>
      <c r="G307" s="76">
        <f t="shared" si="39"/>
        <v>0</v>
      </c>
    </row>
    <row r="308" spans="1:11" ht="47.25" x14ac:dyDescent="0.25">
      <c r="A308" s="52" t="s">
        <v>3224</v>
      </c>
      <c r="B308" s="54" t="s">
        <v>676</v>
      </c>
      <c r="C308" s="55" t="s">
        <v>2638</v>
      </c>
      <c r="D308" s="53" t="s">
        <v>41</v>
      </c>
      <c r="E308" s="88">
        <v>18.48</v>
      </c>
      <c r="F308" s="76"/>
      <c r="G308" s="76">
        <f t="shared" si="39"/>
        <v>0</v>
      </c>
      <c r="K308" s="173"/>
    </row>
    <row r="309" spans="1:11" ht="47.25" x14ac:dyDescent="0.25">
      <c r="A309" s="52" t="s">
        <v>3225</v>
      </c>
      <c r="B309" s="54" t="s">
        <v>676</v>
      </c>
      <c r="C309" s="55" t="s">
        <v>2641</v>
      </c>
      <c r="D309" s="53" t="s">
        <v>39</v>
      </c>
      <c r="E309" s="88">
        <v>54</v>
      </c>
      <c r="F309" s="76"/>
      <c r="G309" s="76">
        <f t="shared" si="39"/>
        <v>0</v>
      </c>
      <c r="K309" s="173"/>
    </row>
    <row r="310" spans="1:11" ht="31.5" x14ac:dyDescent="0.25">
      <c r="A310" s="52" t="s">
        <v>3226</v>
      </c>
      <c r="B310" s="54" t="s">
        <v>676</v>
      </c>
      <c r="C310" s="55" t="s">
        <v>2217</v>
      </c>
      <c r="D310" s="53" t="s">
        <v>39</v>
      </c>
      <c r="E310" s="88">
        <v>132</v>
      </c>
      <c r="F310" s="76"/>
      <c r="G310" s="76">
        <f t="shared" si="39"/>
        <v>0</v>
      </c>
    </row>
    <row r="311" spans="1:11" ht="31.5" x14ac:dyDescent="0.25">
      <c r="A311" s="52" t="s">
        <v>3227</v>
      </c>
      <c r="B311" s="54" t="s">
        <v>676</v>
      </c>
      <c r="C311" s="55" t="s">
        <v>2472</v>
      </c>
      <c r="D311" s="53" t="s">
        <v>39</v>
      </c>
      <c r="E311" s="88">
        <v>17.100000000000001</v>
      </c>
      <c r="F311" s="76"/>
      <c r="G311" s="76">
        <f t="shared" si="39"/>
        <v>0</v>
      </c>
    </row>
    <row r="312" spans="1:11" ht="31.5" x14ac:dyDescent="0.25">
      <c r="A312" s="52" t="s">
        <v>3228</v>
      </c>
      <c r="B312" s="54" t="s">
        <v>676</v>
      </c>
      <c r="C312" s="55" t="s">
        <v>2473</v>
      </c>
      <c r="D312" s="53" t="s">
        <v>39</v>
      </c>
      <c r="E312" s="88">
        <v>48.9</v>
      </c>
      <c r="F312" s="76"/>
      <c r="G312" s="76">
        <f t="shared" si="39"/>
        <v>0</v>
      </c>
      <c r="K312" s="173"/>
    </row>
    <row r="313" spans="1:11" ht="31.5" x14ac:dyDescent="0.25">
      <c r="A313" s="52" t="s">
        <v>3229</v>
      </c>
      <c r="B313" s="54" t="s">
        <v>676</v>
      </c>
      <c r="C313" s="55" t="s">
        <v>2474</v>
      </c>
      <c r="D313" s="53" t="s">
        <v>39</v>
      </c>
      <c r="E313" s="88">
        <v>17.100000000000001</v>
      </c>
      <c r="F313" s="76"/>
      <c r="G313" s="76">
        <f t="shared" si="39"/>
        <v>0</v>
      </c>
      <c r="K313" s="173"/>
    </row>
    <row r="314" spans="1:11" ht="31.5" x14ac:dyDescent="0.25">
      <c r="A314" s="52" t="s">
        <v>3230</v>
      </c>
      <c r="B314" s="54" t="s">
        <v>676</v>
      </c>
      <c r="C314" s="55" t="s">
        <v>2475</v>
      </c>
      <c r="D314" s="53" t="s">
        <v>250</v>
      </c>
      <c r="E314" s="88">
        <v>2</v>
      </c>
      <c r="F314" s="76"/>
      <c r="G314" s="76">
        <f t="shared" si="39"/>
        <v>0</v>
      </c>
      <c r="K314" s="173"/>
    </row>
    <row r="315" spans="1:11" ht="31.5" x14ac:dyDescent="0.25">
      <c r="A315" s="52" t="s">
        <v>3231</v>
      </c>
      <c r="B315" s="54" t="s">
        <v>676</v>
      </c>
      <c r="C315" s="55" t="s">
        <v>2220</v>
      </c>
      <c r="D315" s="53" t="s">
        <v>41</v>
      </c>
      <c r="E315" s="88">
        <v>18.48</v>
      </c>
      <c r="F315" s="76"/>
      <c r="G315" s="76">
        <f t="shared" si="39"/>
        <v>0</v>
      </c>
    </row>
    <row r="316" spans="1:11" ht="31.5" x14ac:dyDescent="0.25">
      <c r="A316" s="52" t="s">
        <v>3232</v>
      </c>
      <c r="B316" s="54" t="s">
        <v>676</v>
      </c>
      <c r="C316" s="55" t="s">
        <v>2476</v>
      </c>
      <c r="D316" s="53" t="s">
        <v>677</v>
      </c>
      <c r="E316" s="88">
        <v>1</v>
      </c>
      <c r="F316" s="76"/>
      <c r="G316" s="76">
        <f t="shared" si="39"/>
        <v>0</v>
      </c>
      <c r="K316" s="173"/>
    </row>
    <row r="317" spans="1:11" ht="47.25" x14ac:dyDescent="0.25">
      <c r="A317" s="27"/>
      <c r="B317" s="14"/>
      <c r="C317" s="253" t="s">
        <v>2545</v>
      </c>
      <c r="D317" s="102"/>
      <c r="E317" s="259"/>
      <c r="F317" s="80"/>
      <c r="G317" s="87">
        <f>SUM(G305:G316)</f>
        <v>0</v>
      </c>
    </row>
    <row r="318" spans="1:11" ht="47.25" x14ac:dyDescent="0.25">
      <c r="A318" s="68">
        <v>22</v>
      </c>
      <c r="B318" s="68"/>
      <c r="C318" s="69" t="s">
        <v>2546</v>
      </c>
      <c r="D318" s="68"/>
      <c r="E318" s="258"/>
      <c r="F318" s="83"/>
      <c r="G318" s="74"/>
    </row>
    <row r="319" spans="1:11" ht="31.5" x14ac:dyDescent="0.25">
      <c r="A319" s="52" t="s">
        <v>3233</v>
      </c>
      <c r="B319" s="54" t="s">
        <v>676</v>
      </c>
      <c r="C319" s="321" t="s">
        <v>3052</v>
      </c>
      <c r="D319" s="18" t="s">
        <v>29</v>
      </c>
      <c r="E319" s="320">
        <v>1</v>
      </c>
      <c r="F319" s="81"/>
      <c r="G319" s="76">
        <f t="shared" ref="G319" si="40">ROUND(E319*F319,2)</f>
        <v>0</v>
      </c>
    </row>
    <row r="320" spans="1:11" ht="31.5" x14ac:dyDescent="0.25">
      <c r="A320" s="52" t="s">
        <v>3234</v>
      </c>
      <c r="B320" s="54" t="s">
        <v>676</v>
      </c>
      <c r="C320" s="55" t="s">
        <v>2643</v>
      </c>
      <c r="D320" s="53" t="s">
        <v>41</v>
      </c>
      <c r="E320" s="88">
        <v>18</v>
      </c>
      <c r="F320" s="76"/>
      <c r="G320" s="76">
        <f t="shared" ref="G320:G330" si="41">ROUND(E320*F320,2)</f>
        <v>0</v>
      </c>
    </row>
    <row r="321" spans="1:11" ht="31.5" x14ac:dyDescent="0.25">
      <c r="A321" s="52" t="s">
        <v>3235</v>
      </c>
      <c r="B321" s="54" t="s">
        <v>676</v>
      </c>
      <c r="C321" s="55" t="s">
        <v>2471</v>
      </c>
      <c r="D321" s="53" t="s">
        <v>41</v>
      </c>
      <c r="E321" s="88">
        <v>7.2</v>
      </c>
      <c r="F321" s="76"/>
      <c r="G321" s="76">
        <f t="shared" si="41"/>
        <v>0</v>
      </c>
    </row>
    <row r="322" spans="1:11" ht="47.25" x14ac:dyDescent="0.25">
      <c r="A322" s="52" t="s">
        <v>3236</v>
      </c>
      <c r="B322" s="54" t="s">
        <v>676</v>
      </c>
      <c r="C322" s="55" t="s">
        <v>2638</v>
      </c>
      <c r="D322" s="53" t="s">
        <v>41</v>
      </c>
      <c r="E322" s="88">
        <v>23.24</v>
      </c>
      <c r="F322" s="76"/>
      <c r="G322" s="76">
        <f t="shared" si="41"/>
        <v>0</v>
      </c>
      <c r="K322" s="173"/>
    </row>
    <row r="323" spans="1:11" ht="47.25" x14ac:dyDescent="0.25">
      <c r="A323" s="52" t="s">
        <v>3237</v>
      </c>
      <c r="B323" s="54" t="s">
        <v>676</v>
      </c>
      <c r="C323" s="55" t="s">
        <v>2641</v>
      </c>
      <c r="D323" s="53" t="s">
        <v>39</v>
      </c>
      <c r="E323" s="88">
        <v>70</v>
      </c>
      <c r="F323" s="76"/>
      <c r="G323" s="76">
        <f t="shared" si="41"/>
        <v>0</v>
      </c>
      <c r="K323" s="173"/>
    </row>
    <row r="324" spans="1:11" ht="31.5" x14ac:dyDescent="0.25">
      <c r="A324" s="52" t="s">
        <v>3238</v>
      </c>
      <c r="B324" s="54" t="s">
        <v>676</v>
      </c>
      <c r="C324" s="55" t="s">
        <v>2217</v>
      </c>
      <c r="D324" s="53" t="s">
        <v>39</v>
      </c>
      <c r="E324" s="88">
        <v>166</v>
      </c>
      <c r="F324" s="76"/>
      <c r="G324" s="76">
        <f t="shared" si="41"/>
        <v>0</v>
      </c>
    </row>
    <row r="325" spans="1:11" ht="31.5" x14ac:dyDescent="0.25">
      <c r="A325" s="52" t="s">
        <v>3239</v>
      </c>
      <c r="B325" s="54" t="s">
        <v>676</v>
      </c>
      <c r="C325" s="55" t="s">
        <v>2472</v>
      </c>
      <c r="D325" s="53" t="s">
        <v>39</v>
      </c>
      <c r="E325" s="88">
        <v>21.6</v>
      </c>
      <c r="F325" s="76"/>
      <c r="G325" s="76">
        <f t="shared" si="41"/>
        <v>0</v>
      </c>
    </row>
    <row r="326" spans="1:11" ht="31.5" x14ac:dyDescent="0.25">
      <c r="A326" s="52" t="s">
        <v>3240</v>
      </c>
      <c r="B326" s="54" t="s">
        <v>676</v>
      </c>
      <c r="C326" s="55" t="s">
        <v>2473</v>
      </c>
      <c r="D326" s="53" t="s">
        <v>39</v>
      </c>
      <c r="E326" s="88">
        <v>61.4</v>
      </c>
      <c r="F326" s="76"/>
      <c r="G326" s="76">
        <f t="shared" si="41"/>
        <v>0</v>
      </c>
      <c r="K326" s="173"/>
    </row>
    <row r="327" spans="1:11" ht="31.5" x14ac:dyDescent="0.25">
      <c r="A327" s="52" t="s">
        <v>3241</v>
      </c>
      <c r="B327" s="54" t="s">
        <v>676</v>
      </c>
      <c r="C327" s="55" t="s">
        <v>2474</v>
      </c>
      <c r="D327" s="53" t="s">
        <v>39</v>
      </c>
      <c r="E327" s="88">
        <v>21.4</v>
      </c>
      <c r="F327" s="76"/>
      <c r="G327" s="76">
        <f t="shared" si="41"/>
        <v>0</v>
      </c>
      <c r="K327" s="173"/>
    </row>
    <row r="328" spans="1:11" ht="31.5" x14ac:dyDescent="0.25">
      <c r="A328" s="52" t="s">
        <v>3242</v>
      </c>
      <c r="B328" s="54" t="s">
        <v>676</v>
      </c>
      <c r="C328" s="55" t="s">
        <v>2475</v>
      </c>
      <c r="D328" s="53" t="s">
        <v>250</v>
      </c>
      <c r="E328" s="88">
        <v>1</v>
      </c>
      <c r="F328" s="76"/>
      <c r="G328" s="76">
        <f t="shared" si="41"/>
        <v>0</v>
      </c>
      <c r="K328" s="173"/>
    </row>
    <row r="329" spans="1:11" ht="31.5" x14ac:dyDescent="0.25">
      <c r="A329" s="52" t="s">
        <v>3243</v>
      </c>
      <c r="B329" s="54" t="s">
        <v>676</v>
      </c>
      <c r="C329" s="55" t="s">
        <v>2220</v>
      </c>
      <c r="D329" s="53" t="s">
        <v>41</v>
      </c>
      <c r="E329" s="88">
        <v>23.24</v>
      </c>
      <c r="F329" s="76"/>
      <c r="G329" s="76">
        <f t="shared" si="41"/>
        <v>0</v>
      </c>
    </row>
    <row r="330" spans="1:11" ht="31.5" x14ac:dyDescent="0.25">
      <c r="A330" s="52" t="s">
        <v>3244</v>
      </c>
      <c r="B330" s="54" t="s">
        <v>676</v>
      </c>
      <c r="C330" s="55" t="s">
        <v>2476</v>
      </c>
      <c r="D330" s="53" t="s">
        <v>677</v>
      </c>
      <c r="E330" s="88">
        <v>1</v>
      </c>
      <c r="F330" s="76"/>
      <c r="G330" s="76">
        <f t="shared" si="41"/>
        <v>0</v>
      </c>
      <c r="K330" s="173"/>
    </row>
    <row r="331" spans="1:11" ht="47.25" x14ac:dyDescent="0.25">
      <c r="A331" s="27"/>
      <c r="B331" s="14"/>
      <c r="C331" s="253" t="s">
        <v>2547</v>
      </c>
      <c r="D331" s="102"/>
      <c r="E331" s="259"/>
      <c r="F331" s="80"/>
      <c r="G331" s="87">
        <f>SUM(G319:G330)</f>
        <v>0</v>
      </c>
    </row>
    <row r="332" spans="1:11" ht="47.25" x14ac:dyDescent="0.25">
      <c r="A332" s="68">
        <v>23</v>
      </c>
      <c r="B332" s="68"/>
      <c r="C332" s="69" t="s">
        <v>2548</v>
      </c>
      <c r="D332" s="68"/>
      <c r="E332" s="258"/>
      <c r="F332" s="83"/>
      <c r="G332" s="74"/>
    </row>
    <row r="333" spans="1:11" ht="31.5" x14ac:dyDescent="0.25">
      <c r="A333" s="52" t="s">
        <v>3245</v>
      </c>
      <c r="B333" s="54" t="s">
        <v>676</v>
      </c>
      <c r="C333" s="321" t="s">
        <v>3052</v>
      </c>
      <c r="D333" s="18" t="s">
        <v>29</v>
      </c>
      <c r="E333" s="320">
        <v>1</v>
      </c>
      <c r="F333" s="81"/>
      <c r="G333" s="76">
        <f t="shared" ref="G333" si="42">ROUND(E333*F333,2)</f>
        <v>0</v>
      </c>
    </row>
    <row r="334" spans="1:11" ht="31.5" x14ac:dyDescent="0.25">
      <c r="A334" s="52" t="s">
        <v>3246</v>
      </c>
      <c r="B334" s="54" t="s">
        <v>676</v>
      </c>
      <c r="C334" s="55" t="s">
        <v>2643</v>
      </c>
      <c r="D334" s="53" t="s">
        <v>41</v>
      </c>
      <c r="E334" s="88">
        <v>16.5</v>
      </c>
      <c r="F334" s="76"/>
      <c r="G334" s="76">
        <f t="shared" ref="G334:G346" si="43">ROUND(E334*F334,2)</f>
        <v>0</v>
      </c>
    </row>
    <row r="335" spans="1:11" ht="31.5" x14ac:dyDescent="0.25">
      <c r="A335" s="52" t="s">
        <v>3247</v>
      </c>
      <c r="B335" s="54" t="s">
        <v>676</v>
      </c>
      <c r="C335" s="55" t="s">
        <v>2471</v>
      </c>
      <c r="D335" s="53" t="s">
        <v>41</v>
      </c>
      <c r="E335" s="88">
        <v>6.6</v>
      </c>
      <c r="F335" s="76"/>
      <c r="G335" s="76">
        <f t="shared" si="43"/>
        <v>0</v>
      </c>
    </row>
    <row r="336" spans="1:11" ht="47.25" x14ac:dyDescent="0.25">
      <c r="A336" s="52" t="s">
        <v>3248</v>
      </c>
      <c r="B336" s="54" t="s">
        <v>676</v>
      </c>
      <c r="C336" s="55" t="s">
        <v>2638</v>
      </c>
      <c r="D336" s="53" t="s">
        <v>41</v>
      </c>
      <c r="E336" s="88">
        <v>17.079999999999998</v>
      </c>
      <c r="F336" s="76"/>
      <c r="G336" s="76">
        <f t="shared" si="43"/>
        <v>0</v>
      </c>
      <c r="K336" s="173"/>
    </row>
    <row r="337" spans="1:11" ht="47.25" x14ac:dyDescent="0.25">
      <c r="A337" s="52" t="s">
        <v>3249</v>
      </c>
      <c r="B337" s="54" t="s">
        <v>676</v>
      </c>
      <c r="C337" s="55" t="s">
        <v>2649</v>
      </c>
      <c r="D337" s="53" t="s">
        <v>39</v>
      </c>
      <c r="E337" s="88">
        <v>66</v>
      </c>
      <c r="F337" s="76"/>
      <c r="G337" s="76">
        <f t="shared" si="43"/>
        <v>0</v>
      </c>
      <c r="K337" s="173"/>
    </row>
    <row r="338" spans="1:11" ht="31.5" x14ac:dyDescent="0.25">
      <c r="A338" s="52" t="s">
        <v>3250</v>
      </c>
      <c r="B338" s="54" t="s">
        <v>676</v>
      </c>
      <c r="C338" s="55" t="s">
        <v>2217</v>
      </c>
      <c r="D338" s="53" t="s">
        <v>39</v>
      </c>
      <c r="E338" s="88">
        <v>122</v>
      </c>
      <c r="F338" s="76"/>
      <c r="G338" s="76">
        <f t="shared" si="43"/>
        <v>0</v>
      </c>
    </row>
    <row r="339" spans="1:11" ht="31.5" x14ac:dyDescent="0.25">
      <c r="A339" s="52" t="s">
        <v>3251</v>
      </c>
      <c r="B339" s="54" t="s">
        <v>676</v>
      </c>
      <c r="C339" s="55" t="s">
        <v>2472</v>
      </c>
      <c r="D339" s="53" t="s">
        <v>39</v>
      </c>
      <c r="E339" s="88">
        <v>19.8</v>
      </c>
      <c r="F339" s="76"/>
      <c r="G339" s="76">
        <f t="shared" si="43"/>
        <v>0</v>
      </c>
    </row>
    <row r="340" spans="1:11" ht="63" x14ac:dyDescent="0.25">
      <c r="A340" s="52" t="s">
        <v>3252</v>
      </c>
      <c r="B340" s="54" t="s">
        <v>676</v>
      </c>
      <c r="C340" s="55" t="s">
        <v>2251</v>
      </c>
      <c r="D340" s="53" t="s">
        <v>39</v>
      </c>
      <c r="E340" s="88">
        <v>21</v>
      </c>
      <c r="F340" s="76"/>
      <c r="G340" s="76">
        <f t="shared" si="43"/>
        <v>0</v>
      </c>
      <c r="K340" s="173"/>
    </row>
    <row r="341" spans="1:11" ht="63" x14ac:dyDescent="0.25">
      <c r="A341" s="52" t="s">
        <v>3253</v>
      </c>
      <c r="B341" s="54" t="s">
        <v>676</v>
      </c>
      <c r="C341" s="55" t="s">
        <v>2253</v>
      </c>
      <c r="D341" s="53" t="s">
        <v>39</v>
      </c>
      <c r="E341" s="88">
        <v>21</v>
      </c>
      <c r="F341" s="76"/>
      <c r="G341" s="76">
        <f t="shared" si="43"/>
        <v>0</v>
      </c>
      <c r="K341" s="173"/>
    </row>
    <row r="342" spans="1:11" ht="31.5" x14ac:dyDescent="0.25">
      <c r="A342" s="52" t="s">
        <v>3254</v>
      </c>
      <c r="B342" s="54" t="s">
        <v>676</v>
      </c>
      <c r="C342" s="55" t="s">
        <v>2473</v>
      </c>
      <c r="D342" s="53" t="s">
        <v>39</v>
      </c>
      <c r="E342" s="88">
        <v>41.2</v>
      </c>
      <c r="F342" s="76"/>
      <c r="G342" s="76">
        <f t="shared" si="43"/>
        <v>0</v>
      </c>
      <c r="K342" s="173"/>
    </row>
    <row r="343" spans="1:11" ht="31.5" x14ac:dyDescent="0.25">
      <c r="A343" s="52" t="s">
        <v>3255</v>
      </c>
      <c r="B343" s="54" t="s">
        <v>676</v>
      </c>
      <c r="C343" s="55" t="s">
        <v>2474</v>
      </c>
      <c r="D343" s="53" t="s">
        <v>39</v>
      </c>
      <c r="E343" s="88">
        <v>40.799999999999997</v>
      </c>
      <c r="F343" s="76"/>
      <c r="G343" s="76">
        <f t="shared" si="43"/>
        <v>0</v>
      </c>
      <c r="K343" s="173"/>
    </row>
    <row r="344" spans="1:11" ht="31.5" x14ac:dyDescent="0.25">
      <c r="A344" s="52" t="s">
        <v>3256</v>
      </c>
      <c r="B344" s="54" t="s">
        <v>676</v>
      </c>
      <c r="C344" s="55" t="s">
        <v>2475</v>
      </c>
      <c r="D344" s="53" t="s">
        <v>250</v>
      </c>
      <c r="E344" s="88">
        <v>1</v>
      </c>
      <c r="F344" s="76"/>
      <c r="G344" s="76">
        <f t="shared" si="43"/>
        <v>0</v>
      </c>
      <c r="K344" s="173"/>
    </row>
    <row r="345" spans="1:11" ht="31.5" x14ac:dyDescent="0.25">
      <c r="A345" s="52" t="s">
        <v>3257</v>
      </c>
      <c r="B345" s="54" t="s">
        <v>676</v>
      </c>
      <c r="C345" s="55" t="s">
        <v>2220</v>
      </c>
      <c r="D345" s="53" t="s">
        <v>41</v>
      </c>
      <c r="E345" s="88">
        <v>17.079999999999998</v>
      </c>
      <c r="F345" s="76"/>
      <c r="G345" s="76">
        <f t="shared" si="43"/>
        <v>0</v>
      </c>
    </row>
    <row r="346" spans="1:11" ht="31.5" x14ac:dyDescent="0.25">
      <c r="A346" s="52" t="s">
        <v>3258</v>
      </c>
      <c r="B346" s="54" t="s">
        <v>676</v>
      </c>
      <c r="C346" s="55" t="s">
        <v>2476</v>
      </c>
      <c r="D346" s="53" t="s">
        <v>677</v>
      </c>
      <c r="E346" s="88">
        <v>1</v>
      </c>
      <c r="F346" s="76"/>
      <c r="G346" s="76">
        <f t="shared" si="43"/>
        <v>0</v>
      </c>
      <c r="K346" s="173"/>
    </row>
    <row r="347" spans="1:11" ht="47.25" x14ac:dyDescent="0.25">
      <c r="A347" s="27"/>
      <c r="B347" s="14"/>
      <c r="C347" s="253" t="s">
        <v>2549</v>
      </c>
      <c r="D347" s="102"/>
      <c r="E347" s="259"/>
      <c r="F347" s="80"/>
      <c r="G347" s="87">
        <f>SUM(G333:G346)</f>
        <v>0</v>
      </c>
    </row>
    <row r="348" spans="1:11" ht="47.25" x14ac:dyDescent="0.25">
      <c r="A348" s="68">
        <v>24</v>
      </c>
      <c r="B348" s="68"/>
      <c r="C348" s="69" t="s">
        <v>2550</v>
      </c>
      <c r="D348" s="68"/>
      <c r="E348" s="258"/>
      <c r="F348" s="83"/>
      <c r="G348" s="74"/>
    </row>
    <row r="349" spans="1:11" ht="31.5" x14ac:dyDescent="0.25">
      <c r="A349" s="52" t="s">
        <v>3259</v>
      </c>
      <c r="B349" s="54" t="s">
        <v>676</v>
      </c>
      <c r="C349" s="321" t="s">
        <v>3052</v>
      </c>
      <c r="D349" s="18" t="s">
        <v>29</v>
      </c>
      <c r="E349" s="320">
        <v>1</v>
      </c>
      <c r="F349" s="81"/>
      <c r="G349" s="76">
        <f t="shared" ref="G349" si="44">ROUND(E349*F349,2)</f>
        <v>0</v>
      </c>
    </row>
    <row r="350" spans="1:11" ht="31.5" x14ac:dyDescent="0.25">
      <c r="A350" s="52" t="s">
        <v>3260</v>
      </c>
      <c r="B350" s="54" t="s">
        <v>676</v>
      </c>
      <c r="C350" s="55" t="s">
        <v>2643</v>
      </c>
      <c r="D350" s="53" t="s">
        <v>41</v>
      </c>
      <c r="E350" s="88">
        <v>14.5</v>
      </c>
      <c r="F350" s="76"/>
      <c r="G350" s="76">
        <f t="shared" ref="G350:G362" si="45">ROUND(E350*F350,2)</f>
        <v>0</v>
      </c>
    </row>
    <row r="351" spans="1:11" ht="31.5" x14ac:dyDescent="0.25">
      <c r="A351" s="52" t="s">
        <v>3261</v>
      </c>
      <c r="B351" s="54" t="s">
        <v>676</v>
      </c>
      <c r="C351" s="55" t="s">
        <v>2471</v>
      </c>
      <c r="D351" s="53" t="s">
        <v>41</v>
      </c>
      <c r="E351" s="88">
        <v>5.8</v>
      </c>
      <c r="F351" s="76"/>
      <c r="G351" s="76">
        <f t="shared" si="45"/>
        <v>0</v>
      </c>
    </row>
    <row r="352" spans="1:11" ht="47.25" x14ac:dyDescent="0.25">
      <c r="A352" s="52" t="s">
        <v>3262</v>
      </c>
      <c r="B352" s="54" t="s">
        <v>676</v>
      </c>
      <c r="C352" s="55" t="s">
        <v>2638</v>
      </c>
      <c r="D352" s="53" t="s">
        <v>41</v>
      </c>
      <c r="E352" s="88">
        <v>12.88</v>
      </c>
      <c r="F352" s="76"/>
      <c r="G352" s="76">
        <f t="shared" si="45"/>
        <v>0</v>
      </c>
      <c r="K352" s="173"/>
    </row>
    <row r="353" spans="1:11" ht="47.25" x14ac:dyDescent="0.25">
      <c r="A353" s="52" t="s">
        <v>3263</v>
      </c>
      <c r="B353" s="54" t="s">
        <v>676</v>
      </c>
      <c r="C353" s="55" t="s">
        <v>2647</v>
      </c>
      <c r="D353" s="53" t="s">
        <v>39</v>
      </c>
      <c r="E353" s="88">
        <v>67</v>
      </c>
      <c r="F353" s="76"/>
      <c r="G353" s="76">
        <f t="shared" si="45"/>
        <v>0</v>
      </c>
      <c r="K353" s="173"/>
    </row>
    <row r="354" spans="1:11" ht="31.5" x14ac:dyDescent="0.25">
      <c r="A354" s="52" t="s">
        <v>3264</v>
      </c>
      <c r="B354" s="54" t="s">
        <v>676</v>
      </c>
      <c r="C354" s="55" t="s">
        <v>2217</v>
      </c>
      <c r="D354" s="53" t="s">
        <v>39</v>
      </c>
      <c r="E354" s="88">
        <v>92</v>
      </c>
      <c r="F354" s="76"/>
      <c r="G354" s="76">
        <f t="shared" si="45"/>
        <v>0</v>
      </c>
    </row>
    <row r="355" spans="1:11" ht="31.5" x14ac:dyDescent="0.25">
      <c r="A355" s="52" t="s">
        <v>3265</v>
      </c>
      <c r="B355" s="54" t="s">
        <v>676</v>
      </c>
      <c r="C355" s="55" t="s">
        <v>2472</v>
      </c>
      <c r="D355" s="53" t="s">
        <v>39</v>
      </c>
      <c r="E355" s="88">
        <v>17.399999999999999</v>
      </c>
      <c r="F355" s="76"/>
      <c r="G355" s="76">
        <f t="shared" si="45"/>
        <v>0</v>
      </c>
    </row>
    <row r="356" spans="1:11" ht="63" x14ac:dyDescent="0.25">
      <c r="A356" s="52" t="s">
        <v>3266</v>
      </c>
      <c r="B356" s="54" t="s">
        <v>676</v>
      </c>
      <c r="C356" s="55" t="s">
        <v>2251</v>
      </c>
      <c r="D356" s="53" t="s">
        <v>39</v>
      </c>
      <c r="E356" s="88">
        <v>21</v>
      </c>
      <c r="F356" s="76"/>
      <c r="G356" s="76">
        <f t="shared" si="45"/>
        <v>0</v>
      </c>
      <c r="K356" s="173"/>
    </row>
    <row r="357" spans="1:11" ht="63" x14ac:dyDescent="0.25">
      <c r="A357" s="52" t="s">
        <v>3267</v>
      </c>
      <c r="B357" s="54" t="s">
        <v>676</v>
      </c>
      <c r="C357" s="55" t="s">
        <v>2253</v>
      </c>
      <c r="D357" s="53" t="s">
        <v>39</v>
      </c>
      <c r="E357" s="88">
        <v>21</v>
      </c>
      <c r="F357" s="76"/>
      <c r="G357" s="76">
        <f t="shared" si="45"/>
        <v>0</v>
      </c>
      <c r="K357" s="173"/>
    </row>
    <row r="358" spans="1:11" ht="31.5" x14ac:dyDescent="0.25">
      <c r="A358" s="52" t="s">
        <v>3268</v>
      </c>
      <c r="B358" s="54" t="s">
        <v>676</v>
      </c>
      <c r="C358" s="55" t="s">
        <v>2473</v>
      </c>
      <c r="D358" s="53" t="s">
        <v>39</v>
      </c>
      <c r="E358" s="88">
        <v>28.6</v>
      </c>
      <c r="F358" s="76"/>
      <c r="G358" s="76">
        <f t="shared" si="45"/>
        <v>0</v>
      </c>
      <c r="K358" s="173"/>
    </row>
    <row r="359" spans="1:11" ht="31.5" x14ac:dyDescent="0.25">
      <c r="A359" s="52" t="s">
        <v>3269</v>
      </c>
      <c r="B359" s="54" t="s">
        <v>676</v>
      </c>
      <c r="C359" s="55" t="s">
        <v>2474</v>
      </c>
      <c r="D359" s="53" t="s">
        <v>39</v>
      </c>
      <c r="E359" s="88">
        <v>38.4</v>
      </c>
      <c r="F359" s="76"/>
      <c r="G359" s="76">
        <f t="shared" si="45"/>
        <v>0</v>
      </c>
      <c r="K359" s="173"/>
    </row>
    <row r="360" spans="1:11" ht="31.5" x14ac:dyDescent="0.25">
      <c r="A360" s="52" t="s">
        <v>3270</v>
      </c>
      <c r="B360" s="54" t="s">
        <v>676</v>
      </c>
      <c r="C360" s="55" t="s">
        <v>2475</v>
      </c>
      <c r="D360" s="53" t="s">
        <v>250</v>
      </c>
      <c r="E360" s="88">
        <v>1</v>
      </c>
      <c r="F360" s="76"/>
      <c r="G360" s="76">
        <f t="shared" si="45"/>
        <v>0</v>
      </c>
      <c r="K360" s="173"/>
    </row>
    <row r="361" spans="1:11" ht="31.5" x14ac:dyDescent="0.25">
      <c r="A361" s="52" t="s">
        <v>3271</v>
      </c>
      <c r="B361" s="54" t="s">
        <v>676</v>
      </c>
      <c r="C361" s="55" t="s">
        <v>2220</v>
      </c>
      <c r="D361" s="53" t="s">
        <v>41</v>
      </c>
      <c r="E361" s="88">
        <v>12.88</v>
      </c>
      <c r="F361" s="76"/>
      <c r="G361" s="76">
        <f t="shared" si="45"/>
        <v>0</v>
      </c>
    </row>
    <row r="362" spans="1:11" ht="31.5" x14ac:dyDescent="0.25">
      <c r="A362" s="52" t="s">
        <v>3272</v>
      </c>
      <c r="B362" s="54" t="s">
        <v>676</v>
      </c>
      <c r="C362" s="55" t="s">
        <v>2476</v>
      </c>
      <c r="D362" s="53" t="s">
        <v>677</v>
      </c>
      <c r="E362" s="88">
        <v>1</v>
      </c>
      <c r="F362" s="76"/>
      <c r="G362" s="76">
        <f t="shared" si="45"/>
        <v>0</v>
      </c>
      <c r="K362" s="173"/>
    </row>
    <row r="363" spans="1:11" ht="47.25" x14ac:dyDescent="0.25">
      <c r="A363" s="27"/>
      <c r="B363" s="14"/>
      <c r="C363" s="253" t="s">
        <v>2551</v>
      </c>
      <c r="D363" s="102"/>
      <c r="E363" s="259"/>
      <c r="F363" s="80"/>
      <c r="G363" s="87">
        <f>SUM(G349:G362)</f>
        <v>0</v>
      </c>
    </row>
    <row r="364" spans="1:11" ht="47.25" x14ac:dyDescent="0.25">
      <c r="A364" s="68">
        <v>25</v>
      </c>
      <c r="B364" s="68"/>
      <c r="C364" s="69" t="s">
        <v>2552</v>
      </c>
      <c r="D364" s="68"/>
      <c r="E364" s="258"/>
      <c r="F364" s="83"/>
      <c r="G364" s="74"/>
    </row>
    <row r="365" spans="1:11" ht="31.5" x14ac:dyDescent="0.25">
      <c r="A365" s="52" t="s">
        <v>3273</v>
      </c>
      <c r="B365" s="54" t="s">
        <v>676</v>
      </c>
      <c r="C365" s="321" t="s">
        <v>3052</v>
      </c>
      <c r="D365" s="18" t="s">
        <v>29</v>
      </c>
      <c r="E365" s="320">
        <v>1</v>
      </c>
      <c r="F365" s="81"/>
      <c r="G365" s="76">
        <f t="shared" ref="G365" si="46">ROUND(E365*F365,2)</f>
        <v>0</v>
      </c>
    </row>
    <row r="366" spans="1:11" ht="31.5" x14ac:dyDescent="0.25">
      <c r="A366" s="52" t="s">
        <v>3274</v>
      </c>
      <c r="B366" s="54" t="s">
        <v>676</v>
      </c>
      <c r="C366" s="55" t="s">
        <v>2643</v>
      </c>
      <c r="D366" s="53" t="s">
        <v>41</v>
      </c>
      <c r="E366" s="88">
        <v>27.75</v>
      </c>
      <c r="F366" s="76"/>
      <c r="G366" s="76">
        <f t="shared" ref="G366:G378" si="47">ROUND(E366*F366,2)</f>
        <v>0</v>
      </c>
    </row>
    <row r="367" spans="1:11" ht="31.5" x14ac:dyDescent="0.25">
      <c r="A367" s="52" t="s">
        <v>3275</v>
      </c>
      <c r="B367" s="54" t="s">
        <v>676</v>
      </c>
      <c r="C367" s="55" t="s">
        <v>2471</v>
      </c>
      <c r="D367" s="53" t="s">
        <v>41</v>
      </c>
      <c r="E367" s="88">
        <v>11.1</v>
      </c>
      <c r="F367" s="76"/>
      <c r="G367" s="76">
        <f t="shared" si="47"/>
        <v>0</v>
      </c>
    </row>
    <row r="368" spans="1:11" ht="47.25" x14ac:dyDescent="0.25">
      <c r="A368" s="52" t="s">
        <v>3276</v>
      </c>
      <c r="B368" s="54" t="s">
        <v>676</v>
      </c>
      <c r="C368" s="55" t="s">
        <v>2638</v>
      </c>
      <c r="D368" s="53" t="s">
        <v>41</v>
      </c>
      <c r="E368" s="88">
        <v>29.4</v>
      </c>
      <c r="F368" s="76"/>
      <c r="G368" s="76">
        <f t="shared" si="47"/>
        <v>0</v>
      </c>
      <c r="K368" s="173"/>
    </row>
    <row r="369" spans="1:11" ht="47.25" x14ac:dyDescent="0.25">
      <c r="A369" s="52" t="s">
        <v>3277</v>
      </c>
      <c r="B369" s="54" t="s">
        <v>676</v>
      </c>
      <c r="C369" s="55" t="s">
        <v>2647</v>
      </c>
      <c r="D369" s="53" t="s">
        <v>39</v>
      </c>
      <c r="E369" s="88">
        <v>100</v>
      </c>
      <c r="F369" s="76"/>
      <c r="G369" s="76">
        <f t="shared" si="47"/>
        <v>0</v>
      </c>
      <c r="K369" s="173"/>
    </row>
    <row r="370" spans="1:11" ht="31.5" x14ac:dyDescent="0.25">
      <c r="A370" s="52" t="s">
        <v>3278</v>
      </c>
      <c r="B370" s="54" t="s">
        <v>676</v>
      </c>
      <c r="C370" s="55" t="s">
        <v>2217</v>
      </c>
      <c r="D370" s="53" t="s">
        <v>39</v>
      </c>
      <c r="E370" s="88">
        <v>210</v>
      </c>
      <c r="F370" s="76"/>
      <c r="G370" s="76">
        <f t="shared" si="47"/>
        <v>0</v>
      </c>
    </row>
    <row r="371" spans="1:11" ht="31.5" x14ac:dyDescent="0.25">
      <c r="A371" s="52" t="s">
        <v>3279</v>
      </c>
      <c r="B371" s="54" t="s">
        <v>676</v>
      </c>
      <c r="C371" s="55" t="s">
        <v>2472</v>
      </c>
      <c r="D371" s="53" t="s">
        <v>39</v>
      </c>
      <c r="E371" s="88">
        <v>33</v>
      </c>
      <c r="F371" s="76"/>
      <c r="G371" s="76">
        <f t="shared" si="47"/>
        <v>0</v>
      </c>
    </row>
    <row r="372" spans="1:11" ht="63" x14ac:dyDescent="0.25">
      <c r="A372" s="52" t="s">
        <v>3280</v>
      </c>
      <c r="B372" s="54" t="s">
        <v>676</v>
      </c>
      <c r="C372" s="55" t="s">
        <v>2251</v>
      </c>
      <c r="D372" s="53" t="s">
        <v>39</v>
      </c>
      <c r="E372" s="88">
        <v>23</v>
      </c>
      <c r="F372" s="76"/>
      <c r="G372" s="76">
        <f t="shared" si="47"/>
        <v>0</v>
      </c>
      <c r="K372" s="173"/>
    </row>
    <row r="373" spans="1:11" ht="63" x14ac:dyDescent="0.25">
      <c r="A373" s="52" t="s">
        <v>3281</v>
      </c>
      <c r="B373" s="54" t="s">
        <v>676</v>
      </c>
      <c r="C373" s="55" t="s">
        <v>2253</v>
      </c>
      <c r="D373" s="53" t="s">
        <v>39</v>
      </c>
      <c r="E373" s="88">
        <v>23</v>
      </c>
      <c r="F373" s="76"/>
      <c r="G373" s="76">
        <f t="shared" si="47"/>
        <v>0</v>
      </c>
      <c r="K373" s="173"/>
    </row>
    <row r="374" spans="1:11" ht="31.5" x14ac:dyDescent="0.25">
      <c r="A374" s="52" t="s">
        <v>3282</v>
      </c>
      <c r="B374" s="54" t="s">
        <v>676</v>
      </c>
      <c r="C374" s="55" t="s">
        <v>2521</v>
      </c>
      <c r="D374" s="53" t="s">
        <v>39</v>
      </c>
      <c r="E374" s="88">
        <v>71.7</v>
      </c>
      <c r="F374" s="76"/>
      <c r="G374" s="76">
        <f t="shared" si="47"/>
        <v>0</v>
      </c>
      <c r="K374" s="173"/>
    </row>
    <row r="375" spans="1:11" ht="31.5" x14ac:dyDescent="0.25">
      <c r="A375" s="52" t="s">
        <v>3283</v>
      </c>
      <c r="B375" s="54" t="s">
        <v>676</v>
      </c>
      <c r="C375" s="55" t="s">
        <v>2522</v>
      </c>
      <c r="D375" s="53" t="s">
        <v>39</v>
      </c>
      <c r="E375" s="88">
        <v>56</v>
      </c>
      <c r="F375" s="76"/>
      <c r="G375" s="76">
        <f t="shared" si="47"/>
        <v>0</v>
      </c>
      <c r="K375" s="173"/>
    </row>
    <row r="376" spans="1:11" ht="31.5" x14ac:dyDescent="0.25">
      <c r="A376" s="52" t="s">
        <v>3284</v>
      </c>
      <c r="B376" s="54" t="s">
        <v>676</v>
      </c>
      <c r="C376" s="55" t="s">
        <v>2475</v>
      </c>
      <c r="D376" s="53" t="s">
        <v>250</v>
      </c>
      <c r="E376" s="88">
        <v>1</v>
      </c>
      <c r="F376" s="76"/>
      <c r="G376" s="76">
        <f t="shared" si="47"/>
        <v>0</v>
      </c>
      <c r="K376" s="173"/>
    </row>
    <row r="377" spans="1:11" ht="31.5" x14ac:dyDescent="0.25">
      <c r="A377" s="52" t="s">
        <v>3285</v>
      </c>
      <c r="B377" s="54" t="s">
        <v>676</v>
      </c>
      <c r="C377" s="55" t="s">
        <v>2220</v>
      </c>
      <c r="D377" s="53" t="s">
        <v>41</v>
      </c>
      <c r="E377" s="88">
        <v>29.4</v>
      </c>
      <c r="F377" s="76"/>
      <c r="G377" s="76">
        <f t="shared" si="47"/>
        <v>0</v>
      </c>
    </row>
    <row r="378" spans="1:11" ht="31.5" x14ac:dyDescent="0.25">
      <c r="A378" s="52" t="s">
        <v>3286</v>
      </c>
      <c r="B378" s="54" t="s">
        <v>676</v>
      </c>
      <c r="C378" s="55" t="s">
        <v>2476</v>
      </c>
      <c r="D378" s="53" t="s">
        <v>677</v>
      </c>
      <c r="E378" s="88">
        <v>1</v>
      </c>
      <c r="F378" s="76"/>
      <c r="G378" s="76">
        <f t="shared" si="47"/>
        <v>0</v>
      </c>
      <c r="K378" s="173"/>
    </row>
    <row r="379" spans="1:11" ht="47.25" x14ac:dyDescent="0.25">
      <c r="A379" s="27"/>
      <c r="B379" s="14"/>
      <c r="C379" s="253" t="s">
        <v>2553</v>
      </c>
      <c r="D379" s="102"/>
      <c r="E379" s="259"/>
      <c r="F379" s="80"/>
      <c r="G379" s="87">
        <f>SUM(G365:G378)</f>
        <v>0</v>
      </c>
    </row>
    <row r="380" spans="1:11" ht="47.25" x14ac:dyDescent="0.25">
      <c r="A380" s="68">
        <v>26</v>
      </c>
      <c r="B380" s="68"/>
      <c r="C380" s="69" t="s">
        <v>2554</v>
      </c>
      <c r="D380" s="68"/>
      <c r="E380" s="258"/>
      <c r="F380" s="83"/>
      <c r="G380" s="74"/>
    </row>
    <row r="381" spans="1:11" ht="31.5" x14ac:dyDescent="0.25">
      <c r="A381" s="52" t="s">
        <v>3287</v>
      </c>
      <c r="B381" s="54" t="s">
        <v>676</v>
      </c>
      <c r="C381" s="321" t="s">
        <v>3052</v>
      </c>
      <c r="D381" s="18" t="s">
        <v>29</v>
      </c>
      <c r="E381" s="320">
        <v>1</v>
      </c>
      <c r="F381" s="81"/>
      <c r="G381" s="76">
        <f t="shared" ref="G381" si="48">ROUND(E381*F381,2)</f>
        <v>0</v>
      </c>
    </row>
    <row r="382" spans="1:11" ht="31.5" x14ac:dyDescent="0.25">
      <c r="A382" s="52" t="s">
        <v>3288</v>
      </c>
      <c r="B382" s="54" t="s">
        <v>676</v>
      </c>
      <c r="C382" s="55" t="s">
        <v>2643</v>
      </c>
      <c r="D382" s="53" t="s">
        <v>41</v>
      </c>
      <c r="E382" s="88">
        <v>18.75</v>
      </c>
      <c r="F382" s="76"/>
      <c r="G382" s="76">
        <f t="shared" ref="G382:G394" si="49">ROUND(E382*F382,2)</f>
        <v>0</v>
      </c>
    </row>
    <row r="383" spans="1:11" ht="31.5" x14ac:dyDescent="0.25">
      <c r="A383" s="52" t="s">
        <v>3289</v>
      </c>
      <c r="B383" s="54" t="s">
        <v>676</v>
      </c>
      <c r="C383" s="55" t="s">
        <v>2471</v>
      </c>
      <c r="D383" s="53" t="s">
        <v>41</v>
      </c>
      <c r="E383" s="88">
        <v>7.5</v>
      </c>
      <c r="F383" s="76"/>
      <c r="G383" s="76">
        <f t="shared" si="49"/>
        <v>0</v>
      </c>
    </row>
    <row r="384" spans="1:11" ht="47.25" x14ac:dyDescent="0.25">
      <c r="A384" s="52" t="s">
        <v>3290</v>
      </c>
      <c r="B384" s="54" t="s">
        <v>676</v>
      </c>
      <c r="C384" s="55" t="s">
        <v>2638</v>
      </c>
      <c r="D384" s="53" t="s">
        <v>41</v>
      </c>
      <c r="E384" s="88">
        <v>17.64</v>
      </c>
      <c r="F384" s="76"/>
      <c r="G384" s="76">
        <f t="shared" si="49"/>
        <v>0</v>
      </c>
      <c r="K384" s="173"/>
    </row>
    <row r="385" spans="1:11" ht="47.25" x14ac:dyDescent="0.25">
      <c r="A385" s="52" t="s">
        <v>3291</v>
      </c>
      <c r="B385" s="54" t="s">
        <v>676</v>
      </c>
      <c r="C385" s="55" t="s">
        <v>2647</v>
      </c>
      <c r="D385" s="53" t="s">
        <v>39</v>
      </c>
      <c r="E385" s="88">
        <v>75</v>
      </c>
      <c r="F385" s="76"/>
      <c r="G385" s="76">
        <f t="shared" si="49"/>
        <v>0</v>
      </c>
      <c r="K385" s="173"/>
    </row>
    <row r="386" spans="1:11" ht="31.5" x14ac:dyDescent="0.25">
      <c r="A386" s="52" t="s">
        <v>3292</v>
      </c>
      <c r="B386" s="54" t="s">
        <v>676</v>
      </c>
      <c r="C386" s="55" t="s">
        <v>2217</v>
      </c>
      <c r="D386" s="53" t="s">
        <v>39</v>
      </c>
      <c r="E386" s="88">
        <v>126</v>
      </c>
      <c r="F386" s="76"/>
      <c r="G386" s="76">
        <f t="shared" si="49"/>
        <v>0</v>
      </c>
    </row>
    <row r="387" spans="1:11" ht="31.5" x14ac:dyDescent="0.25">
      <c r="A387" s="52" t="s">
        <v>3293</v>
      </c>
      <c r="B387" s="54" t="s">
        <v>676</v>
      </c>
      <c r="C387" s="55" t="s">
        <v>2472</v>
      </c>
      <c r="D387" s="53" t="s">
        <v>39</v>
      </c>
      <c r="E387" s="88">
        <v>22.5</v>
      </c>
      <c r="F387" s="76"/>
      <c r="G387" s="76">
        <f t="shared" si="49"/>
        <v>0</v>
      </c>
    </row>
    <row r="388" spans="1:11" ht="63" x14ac:dyDescent="0.25">
      <c r="A388" s="52" t="s">
        <v>3294</v>
      </c>
      <c r="B388" s="54" t="s">
        <v>676</v>
      </c>
      <c r="C388" s="55" t="s">
        <v>2251</v>
      </c>
      <c r="D388" s="53" t="s">
        <v>39</v>
      </c>
      <c r="E388" s="88">
        <v>23</v>
      </c>
      <c r="F388" s="76"/>
      <c r="G388" s="76">
        <f t="shared" si="49"/>
        <v>0</v>
      </c>
      <c r="K388" s="173"/>
    </row>
    <row r="389" spans="1:11" ht="63" x14ac:dyDescent="0.25">
      <c r="A389" s="52" t="s">
        <v>3295</v>
      </c>
      <c r="B389" s="54" t="s">
        <v>676</v>
      </c>
      <c r="C389" s="55" t="s">
        <v>2253</v>
      </c>
      <c r="D389" s="53" t="s">
        <v>39</v>
      </c>
      <c r="E389" s="88">
        <v>23</v>
      </c>
      <c r="F389" s="76"/>
      <c r="G389" s="76">
        <f t="shared" si="49"/>
        <v>0</v>
      </c>
      <c r="K389" s="173"/>
    </row>
    <row r="390" spans="1:11" ht="31.5" x14ac:dyDescent="0.25">
      <c r="A390" s="52" t="s">
        <v>3296</v>
      </c>
      <c r="B390" s="54" t="s">
        <v>676</v>
      </c>
      <c r="C390" s="55" t="s">
        <v>2521</v>
      </c>
      <c r="D390" s="53" t="s">
        <v>39</v>
      </c>
      <c r="E390" s="88">
        <v>40.5</v>
      </c>
      <c r="F390" s="76"/>
      <c r="G390" s="76">
        <f t="shared" si="49"/>
        <v>0</v>
      </c>
      <c r="K390" s="173"/>
    </row>
    <row r="391" spans="1:11" ht="31.5" x14ac:dyDescent="0.25">
      <c r="A391" s="52" t="s">
        <v>3297</v>
      </c>
      <c r="B391" s="54" t="s">
        <v>676</v>
      </c>
      <c r="C391" s="55" t="s">
        <v>2522</v>
      </c>
      <c r="D391" s="53" t="s">
        <v>39</v>
      </c>
      <c r="E391" s="88">
        <v>45.5</v>
      </c>
      <c r="F391" s="76"/>
      <c r="G391" s="76">
        <f t="shared" si="49"/>
        <v>0</v>
      </c>
      <c r="K391" s="173"/>
    </row>
    <row r="392" spans="1:11" ht="31.5" x14ac:dyDescent="0.25">
      <c r="A392" s="52" t="s">
        <v>3298</v>
      </c>
      <c r="B392" s="54" t="s">
        <v>676</v>
      </c>
      <c r="C392" s="55" t="s">
        <v>2475</v>
      </c>
      <c r="D392" s="53" t="s">
        <v>250</v>
      </c>
      <c r="E392" s="88">
        <v>2</v>
      </c>
      <c r="F392" s="76"/>
      <c r="G392" s="76">
        <f t="shared" si="49"/>
        <v>0</v>
      </c>
      <c r="K392" s="173"/>
    </row>
    <row r="393" spans="1:11" ht="31.5" x14ac:dyDescent="0.25">
      <c r="A393" s="52" t="s">
        <v>3299</v>
      </c>
      <c r="B393" s="54" t="s">
        <v>676</v>
      </c>
      <c r="C393" s="55" t="s">
        <v>2220</v>
      </c>
      <c r="D393" s="53" t="s">
        <v>41</v>
      </c>
      <c r="E393" s="88">
        <v>29.4</v>
      </c>
      <c r="F393" s="76"/>
      <c r="G393" s="76">
        <f t="shared" si="49"/>
        <v>0</v>
      </c>
    </row>
    <row r="394" spans="1:11" ht="31.5" x14ac:dyDescent="0.25">
      <c r="A394" s="52" t="s">
        <v>3300</v>
      </c>
      <c r="B394" s="54" t="s">
        <v>676</v>
      </c>
      <c r="C394" s="55" t="s">
        <v>2476</v>
      </c>
      <c r="D394" s="53" t="s">
        <v>677</v>
      </c>
      <c r="E394" s="88">
        <v>1</v>
      </c>
      <c r="F394" s="76"/>
      <c r="G394" s="76">
        <f t="shared" si="49"/>
        <v>0</v>
      </c>
      <c r="K394" s="173"/>
    </row>
    <row r="395" spans="1:11" ht="47.25" x14ac:dyDescent="0.25">
      <c r="A395" s="27"/>
      <c r="B395" s="14"/>
      <c r="C395" s="253" t="s">
        <v>2555</v>
      </c>
      <c r="D395" s="102"/>
      <c r="E395" s="259"/>
      <c r="F395" s="80"/>
      <c r="G395" s="87">
        <f>SUM(G381:G394)</f>
        <v>0</v>
      </c>
    </row>
    <row r="396" spans="1:11" ht="47.25" x14ac:dyDescent="0.25">
      <c r="A396" s="68">
        <v>27</v>
      </c>
      <c r="B396" s="68"/>
      <c r="C396" s="69" t="s">
        <v>2556</v>
      </c>
      <c r="D396" s="68"/>
      <c r="E396" s="258"/>
      <c r="F396" s="83"/>
      <c r="G396" s="74"/>
    </row>
    <row r="397" spans="1:11" ht="31.5" x14ac:dyDescent="0.25">
      <c r="A397" s="52" t="s">
        <v>3301</v>
      </c>
      <c r="B397" s="54" t="s">
        <v>676</v>
      </c>
      <c r="C397" s="321" t="s">
        <v>3052</v>
      </c>
      <c r="D397" s="18" t="s">
        <v>29</v>
      </c>
      <c r="E397" s="320">
        <v>1</v>
      </c>
      <c r="F397" s="81"/>
      <c r="G397" s="76">
        <f t="shared" ref="G397" si="50">ROUND(E397*F397,2)</f>
        <v>0</v>
      </c>
    </row>
    <row r="398" spans="1:11" ht="31.5" x14ac:dyDescent="0.25">
      <c r="A398" s="52" t="s">
        <v>3302</v>
      </c>
      <c r="B398" s="54" t="s">
        <v>676</v>
      </c>
      <c r="C398" s="55" t="s">
        <v>2643</v>
      </c>
      <c r="D398" s="53" t="s">
        <v>41</v>
      </c>
      <c r="E398" s="88">
        <v>11</v>
      </c>
      <c r="F398" s="76"/>
      <c r="G398" s="76">
        <f t="shared" ref="G398:G410" si="51">ROUND(E398*F398,2)</f>
        <v>0</v>
      </c>
    </row>
    <row r="399" spans="1:11" ht="31.5" x14ac:dyDescent="0.25">
      <c r="A399" s="52" t="s">
        <v>3303</v>
      </c>
      <c r="B399" s="54" t="s">
        <v>676</v>
      </c>
      <c r="C399" s="55" t="s">
        <v>2471</v>
      </c>
      <c r="D399" s="53" t="s">
        <v>41</v>
      </c>
      <c r="E399" s="88">
        <v>4.4000000000000004</v>
      </c>
      <c r="F399" s="76"/>
      <c r="G399" s="76">
        <f t="shared" si="51"/>
        <v>0</v>
      </c>
    </row>
    <row r="400" spans="1:11" ht="47.25" x14ac:dyDescent="0.25">
      <c r="A400" s="52" t="s">
        <v>3304</v>
      </c>
      <c r="B400" s="54" t="s">
        <v>676</v>
      </c>
      <c r="C400" s="55" t="s">
        <v>2638</v>
      </c>
      <c r="D400" s="53" t="s">
        <v>41</v>
      </c>
      <c r="E400" s="88">
        <v>9.24</v>
      </c>
      <c r="F400" s="76"/>
      <c r="G400" s="76">
        <f t="shared" si="51"/>
        <v>0</v>
      </c>
      <c r="K400" s="173"/>
    </row>
    <row r="401" spans="1:11" ht="47.25" x14ac:dyDescent="0.25">
      <c r="A401" s="52" t="s">
        <v>3305</v>
      </c>
      <c r="B401" s="54" t="s">
        <v>676</v>
      </c>
      <c r="C401" s="55" t="s">
        <v>2647</v>
      </c>
      <c r="D401" s="53" t="s">
        <v>39</v>
      </c>
      <c r="E401" s="88">
        <v>45</v>
      </c>
      <c r="F401" s="76"/>
      <c r="G401" s="76">
        <f t="shared" si="51"/>
        <v>0</v>
      </c>
      <c r="K401" s="173"/>
    </row>
    <row r="402" spans="1:11" ht="31.5" x14ac:dyDescent="0.25">
      <c r="A402" s="52" t="s">
        <v>3306</v>
      </c>
      <c r="B402" s="54" t="s">
        <v>676</v>
      </c>
      <c r="C402" s="55" t="s">
        <v>2217</v>
      </c>
      <c r="D402" s="53" t="s">
        <v>39</v>
      </c>
      <c r="E402" s="88">
        <v>66</v>
      </c>
      <c r="F402" s="76"/>
      <c r="G402" s="76">
        <f t="shared" si="51"/>
        <v>0</v>
      </c>
    </row>
    <row r="403" spans="1:11" ht="31.5" x14ac:dyDescent="0.25">
      <c r="A403" s="52" t="s">
        <v>3307</v>
      </c>
      <c r="B403" s="54" t="s">
        <v>676</v>
      </c>
      <c r="C403" s="55" t="s">
        <v>2472</v>
      </c>
      <c r="D403" s="53" t="s">
        <v>39</v>
      </c>
      <c r="E403" s="88">
        <v>13.2</v>
      </c>
      <c r="F403" s="76"/>
      <c r="G403" s="76">
        <f t="shared" si="51"/>
        <v>0</v>
      </c>
    </row>
    <row r="404" spans="1:11" ht="63" x14ac:dyDescent="0.25">
      <c r="A404" s="52" t="s">
        <v>3308</v>
      </c>
      <c r="B404" s="54" t="s">
        <v>676</v>
      </c>
      <c r="C404" s="55" t="s">
        <v>2251</v>
      </c>
      <c r="D404" s="53" t="s">
        <v>39</v>
      </c>
      <c r="E404" s="88">
        <v>18</v>
      </c>
      <c r="F404" s="76"/>
      <c r="G404" s="76">
        <f t="shared" si="51"/>
        <v>0</v>
      </c>
      <c r="K404" s="173"/>
    </row>
    <row r="405" spans="1:11" ht="63" x14ac:dyDescent="0.25">
      <c r="A405" s="52" t="s">
        <v>3309</v>
      </c>
      <c r="B405" s="54" t="s">
        <v>676</v>
      </c>
      <c r="C405" s="55" t="s">
        <v>2253</v>
      </c>
      <c r="D405" s="53" t="s">
        <v>39</v>
      </c>
      <c r="E405" s="88">
        <v>18</v>
      </c>
      <c r="F405" s="76"/>
      <c r="G405" s="76">
        <f t="shared" si="51"/>
        <v>0</v>
      </c>
      <c r="K405" s="173"/>
    </row>
    <row r="406" spans="1:11" ht="31.5" x14ac:dyDescent="0.25">
      <c r="A406" s="52" t="s">
        <v>3310</v>
      </c>
      <c r="B406" s="54" t="s">
        <v>676</v>
      </c>
      <c r="C406" s="55" t="s">
        <v>2521</v>
      </c>
      <c r="D406" s="53" t="s">
        <v>39</v>
      </c>
      <c r="E406" s="88">
        <v>19.8</v>
      </c>
      <c r="F406" s="76"/>
      <c r="G406" s="76">
        <f t="shared" si="51"/>
        <v>0</v>
      </c>
      <c r="K406" s="173"/>
    </row>
    <row r="407" spans="1:11" ht="31.5" x14ac:dyDescent="0.25">
      <c r="A407" s="52" t="s">
        <v>3311</v>
      </c>
      <c r="B407" s="54" t="s">
        <v>676</v>
      </c>
      <c r="C407" s="55" t="s">
        <v>2522</v>
      </c>
      <c r="D407" s="53" t="s">
        <v>39</v>
      </c>
      <c r="E407" s="88">
        <v>31.2</v>
      </c>
      <c r="F407" s="76"/>
      <c r="G407" s="76">
        <f t="shared" si="51"/>
        <v>0</v>
      </c>
      <c r="K407" s="173"/>
    </row>
    <row r="408" spans="1:11" ht="31.5" x14ac:dyDescent="0.25">
      <c r="A408" s="52" t="s">
        <v>3312</v>
      </c>
      <c r="B408" s="54" t="s">
        <v>676</v>
      </c>
      <c r="C408" s="55" t="s">
        <v>2475</v>
      </c>
      <c r="D408" s="53" t="s">
        <v>250</v>
      </c>
      <c r="E408" s="88">
        <v>1</v>
      </c>
      <c r="F408" s="76"/>
      <c r="G408" s="76">
        <f t="shared" si="51"/>
        <v>0</v>
      </c>
      <c r="K408" s="173"/>
    </row>
    <row r="409" spans="1:11" ht="31.5" x14ac:dyDescent="0.25">
      <c r="A409" s="52" t="s">
        <v>3313</v>
      </c>
      <c r="B409" s="54" t="s">
        <v>676</v>
      </c>
      <c r="C409" s="55" t="s">
        <v>2220</v>
      </c>
      <c r="D409" s="53" t="s">
        <v>41</v>
      </c>
      <c r="E409" s="88">
        <v>9.24</v>
      </c>
      <c r="F409" s="76"/>
      <c r="G409" s="76">
        <f t="shared" si="51"/>
        <v>0</v>
      </c>
    </row>
    <row r="410" spans="1:11" ht="31.5" x14ac:dyDescent="0.25">
      <c r="A410" s="52" t="s">
        <v>3314</v>
      </c>
      <c r="B410" s="54" t="s">
        <v>676</v>
      </c>
      <c r="C410" s="55" t="s">
        <v>2476</v>
      </c>
      <c r="D410" s="53" t="s">
        <v>677</v>
      </c>
      <c r="E410" s="88">
        <v>1</v>
      </c>
      <c r="F410" s="76"/>
      <c r="G410" s="76">
        <f t="shared" si="51"/>
        <v>0</v>
      </c>
      <c r="K410" s="173"/>
    </row>
    <row r="411" spans="1:11" ht="47.25" x14ac:dyDescent="0.25">
      <c r="A411" s="27"/>
      <c r="B411" s="14"/>
      <c r="C411" s="253" t="s">
        <v>2557</v>
      </c>
      <c r="D411" s="102"/>
      <c r="E411" s="259"/>
      <c r="F411" s="80"/>
      <c r="G411" s="87">
        <f>SUM(G397:G410)</f>
        <v>0</v>
      </c>
    </row>
    <row r="412" spans="1:11" ht="47.25" x14ac:dyDescent="0.25">
      <c r="A412" s="68">
        <v>28</v>
      </c>
      <c r="B412" s="68"/>
      <c r="C412" s="69" t="s">
        <v>2558</v>
      </c>
      <c r="D412" s="68"/>
      <c r="E412" s="258"/>
      <c r="F412" s="83"/>
      <c r="G412" s="74"/>
    </row>
    <row r="413" spans="1:11" ht="31.5" x14ac:dyDescent="0.25">
      <c r="A413" s="52" t="s">
        <v>3315</v>
      </c>
      <c r="B413" s="54" t="s">
        <v>676</v>
      </c>
      <c r="C413" s="321" t="s">
        <v>3052</v>
      </c>
      <c r="D413" s="18" t="s">
        <v>29</v>
      </c>
      <c r="E413" s="320">
        <v>1</v>
      </c>
      <c r="F413" s="81"/>
      <c r="G413" s="76">
        <f t="shared" ref="G413" si="52">ROUND(E413*F413,2)</f>
        <v>0</v>
      </c>
    </row>
    <row r="414" spans="1:11" ht="31.5" x14ac:dyDescent="0.25">
      <c r="A414" s="52" t="s">
        <v>3316</v>
      </c>
      <c r="B414" s="54" t="s">
        <v>676</v>
      </c>
      <c r="C414" s="55" t="s">
        <v>2643</v>
      </c>
      <c r="D414" s="53" t="s">
        <v>41</v>
      </c>
      <c r="E414" s="88">
        <v>8.25</v>
      </c>
      <c r="F414" s="76"/>
      <c r="G414" s="76">
        <f t="shared" ref="G414:G426" si="53">ROUND(E414*F414,2)</f>
        <v>0</v>
      </c>
    </row>
    <row r="415" spans="1:11" ht="31.5" x14ac:dyDescent="0.25">
      <c r="A415" s="52" t="s">
        <v>3317</v>
      </c>
      <c r="B415" s="54" t="s">
        <v>676</v>
      </c>
      <c r="C415" s="55" t="s">
        <v>2471</v>
      </c>
      <c r="D415" s="53" t="s">
        <v>41</v>
      </c>
      <c r="E415" s="88">
        <v>3.3</v>
      </c>
      <c r="F415" s="76"/>
      <c r="G415" s="76">
        <f t="shared" si="53"/>
        <v>0</v>
      </c>
    </row>
    <row r="416" spans="1:11" ht="47.25" x14ac:dyDescent="0.25">
      <c r="A416" s="52" t="s">
        <v>3318</v>
      </c>
      <c r="B416" s="54" t="s">
        <v>676</v>
      </c>
      <c r="C416" s="55" t="s">
        <v>2638</v>
      </c>
      <c r="D416" s="53" t="s">
        <v>41</v>
      </c>
      <c r="E416" s="88">
        <v>5.6</v>
      </c>
      <c r="F416" s="76"/>
      <c r="G416" s="76">
        <f t="shared" si="53"/>
        <v>0</v>
      </c>
      <c r="K416" s="173"/>
    </row>
    <row r="417" spans="1:11" ht="47.25" x14ac:dyDescent="0.25">
      <c r="A417" s="52" t="s">
        <v>3319</v>
      </c>
      <c r="B417" s="54" t="s">
        <v>676</v>
      </c>
      <c r="C417" s="55" t="s">
        <v>2647</v>
      </c>
      <c r="D417" s="53" t="s">
        <v>39</v>
      </c>
      <c r="E417" s="88">
        <v>36</v>
      </c>
      <c r="F417" s="76"/>
      <c r="G417" s="76">
        <f t="shared" si="53"/>
        <v>0</v>
      </c>
      <c r="K417" s="173"/>
    </row>
    <row r="418" spans="1:11" ht="31.5" x14ac:dyDescent="0.25">
      <c r="A418" s="52" t="s">
        <v>3320</v>
      </c>
      <c r="B418" s="54" t="s">
        <v>676</v>
      </c>
      <c r="C418" s="55" t="s">
        <v>2217</v>
      </c>
      <c r="D418" s="53" t="s">
        <v>39</v>
      </c>
      <c r="E418" s="88">
        <v>40</v>
      </c>
      <c r="F418" s="76"/>
      <c r="G418" s="76">
        <f t="shared" si="53"/>
        <v>0</v>
      </c>
    </row>
    <row r="419" spans="1:11" ht="31.5" x14ac:dyDescent="0.25">
      <c r="A419" s="52" t="s">
        <v>3321</v>
      </c>
      <c r="B419" s="54" t="s">
        <v>676</v>
      </c>
      <c r="C419" s="55" t="s">
        <v>2472</v>
      </c>
      <c r="D419" s="53" t="s">
        <v>39</v>
      </c>
      <c r="E419" s="88">
        <v>9.9</v>
      </c>
      <c r="F419" s="76"/>
      <c r="G419" s="76">
        <f t="shared" si="53"/>
        <v>0</v>
      </c>
    </row>
    <row r="420" spans="1:11" ht="63" x14ac:dyDescent="0.25">
      <c r="A420" s="52" t="s">
        <v>3322</v>
      </c>
      <c r="B420" s="54" t="s">
        <v>676</v>
      </c>
      <c r="C420" s="55" t="s">
        <v>2251</v>
      </c>
      <c r="D420" s="53" t="s">
        <v>39</v>
      </c>
      <c r="E420" s="88">
        <v>18</v>
      </c>
      <c r="F420" s="76"/>
      <c r="G420" s="76">
        <f t="shared" si="53"/>
        <v>0</v>
      </c>
      <c r="K420" s="173"/>
    </row>
    <row r="421" spans="1:11" ht="63" x14ac:dyDescent="0.25">
      <c r="A421" s="52" t="s">
        <v>3323</v>
      </c>
      <c r="B421" s="54" t="s">
        <v>676</v>
      </c>
      <c r="C421" s="55" t="s">
        <v>2253</v>
      </c>
      <c r="D421" s="53" t="s">
        <v>39</v>
      </c>
      <c r="E421" s="88">
        <v>18</v>
      </c>
      <c r="F421" s="76"/>
      <c r="G421" s="76">
        <f t="shared" si="53"/>
        <v>0</v>
      </c>
      <c r="K421" s="173"/>
    </row>
    <row r="422" spans="1:11" ht="31.5" x14ac:dyDescent="0.25">
      <c r="A422" s="52" t="s">
        <v>3324</v>
      </c>
      <c r="B422" s="54" t="s">
        <v>676</v>
      </c>
      <c r="C422" s="55" t="s">
        <v>2521</v>
      </c>
      <c r="D422" s="53" t="s">
        <v>39</v>
      </c>
      <c r="E422" s="88">
        <v>10.1</v>
      </c>
      <c r="F422" s="76"/>
      <c r="G422" s="76">
        <f t="shared" si="53"/>
        <v>0</v>
      </c>
      <c r="K422" s="173"/>
    </row>
    <row r="423" spans="1:11" ht="31.5" x14ac:dyDescent="0.25">
      <c r="A423" s="52" t="s">
        <v>3325</v>
      </c>
      <c r="B423" s="54" t="s">
        <v>676</v>
      </c>
      <c r="C423" s="55" t="s">
        <v>2522</v>
      </c>
      <c r="D423" s="53" t="s">
        <v>39</v>
      </c>
      <c r="E423" s="88">
        <v>27.9</v>
      </c>
      <c r="F423" s="76"/>
      <c r="G423" s="76">
        <f t="shared" si="53"/>
        <v>0</v>
      </c>
      <c r="K423" s="173"/>
    </row>
    <row r="424" spans="1:11" ht="31.5" x14ac:dyDescent="0.25">
      <c r="A424" s="52" t="s">
        <v>3326</v>
      </c>
      <c r="B424" s="54" t="s">
        <v>676</v>
      </c>
      <c r="C424" s="55" t="s">
        <v>2475</v>
      </c>
      <c r="D424" s="53" t="s">
        <v>250</v>
      </c>
      <c r="E424" s="88">
        <v>1</v>
      </c>
      <c r="F424" s="76"/>
      <c r="G424" s="76">
        <f t="shared" si="53"/>
        <v>0</v>
      </c>
      <c r="K424" s="173"/>
    </row>
    <row r="425" spans="1:11" ht="31.5" x14ac:dyDescent="0.25">
      <c r="A425" s="52" t="s">
        <v>3327</v>
      </c>
      <c r="B425" s="54" t="s">
        <v>676</v>
      </c>
      <c r="C425" s="55" t="s">
        <v>2220</v>
      </c>
      <c r="D425" s="53" t="s">
        <v>41</v>
      </c>
      <c r="E425" s="88">
        <v>5.6</v>
      </c>
      <c r="F425" s="76"/>
      <c r="G425" s="76">
        <f t="shared" si="53"/>
        <v>0</v>
      </c>
    </row>
    <row r="426" spans="1:11" ht="31.5" x14ac:dyDescent="0.25">
      <c r="A426" s="52" t="s">
        <v>3328</v>
      </c>
      <c r="B426" s="54" t="s">
        <v>676</v>
      </c>
      <c r="C426" s="55" t="s">
        <v>2476</v>
      </c>
      <c r="D426" s="53" t="s">
        <v>677</v>
      </c>
      <c r="E426" s="88">
        <v>1</v>
      </c>
      <c r="F426" s="76"/>
      <c r="G426" s="76">
        <f t="shared" si="53"/>
        <v>0</v>
      </c>
      <c r="K426" s="173"/>
    </row>
    <row r="427" spans="1:11" ht="47.25" x14ac:dyDescent="0.25">
      <c r="A427" s="27"/>
      <c r="B427" s="14"/>
      <c r="C427" s="253" t="s">
        <v>2559</v>
      </c>
      <c r="D427" s="102"/>
      <c r="E427" s="259"/>
      <c r="F427" s="80"/>
      <c r="G427" s="87">
        <f>SUM(G413:G426)</f>
        <v>0</v>
      </c>
    </row>
    <row r="428" spans="1:11" ht="47.25" x14ac:dyDescent="0.25">
      <c r="A428" s="68">
        <v>29</v>
      </c>
      <c r="B428" s="68"/>
      <c r="C428" s="69" t="s">
        <v>2560</v>
      </c>
      <c r="D428" s="68"/>
      <c r="E428" s="258"/>
      <c r="F428" s="83"/>
      <c r="G428" s="74"/>
    </row>
    <row r="429" spans="1:11" ht="31.5" x14ac:dyDescent="0.25">
      <c r="A429" s="52" t="s">
        <v>3329</v>
      </c>
      <c r="B429" s="54" t="s">
        <v>676</v>
      </c>
      <c r="C429" s="321" t="s">
        <v>3052</v>
      </c>
      <c r="D429" s="18" t="s">
        <v>29</v>
      </c>
      <c r="E429" s="320">
        <v>1</v>
      </c>
      <c r="F429" s="81"/>
      <c r="G429" s="76">
        <f t="shared" ref="G429" si="54">ROUND(E429*F429,2)</f>
        <v>0</v>
      </c>
    </row>
    <row r="430" spans="1:11" ht="31.5" x14ac:dyDescent="0.25">
      <c r="A430" s="52" t="s">
        <v>3330</v>
      </c>
      <c r="B430" s="54" t="s">
        <v>676</v>
      </c>
      <c r="C430" s="55" t="s">
        <v>2643</v>
      </c>
      <c r="D430" s="53" t="s">
        <v>41</v>
      </c>
      <c r="E430" s="88">
        <v>15.75</v>
      </c>
      <c r="F430" s="76"/>
      <c r="G430" s="76">
        <f t="shared" ref="G430:G440" si="55">ROUND(E430*F430,2)</f>
        <v>0</v>
      </c>
    </row>
    <row r="431" spans="1:11" ht="31.5" x14ac:dyDescent="0.25">
      <c r="A431" s="52" t="s">
        <v>3331</v>
      </c>
      <c r="B431" s="54" t="s">
        <v>676</v>
      </c>
      <c r="C431" s="55" t="s">
        <v>2471</v>
      </c>
      <c r="D431" s="53" t="s">
        <v>41</v>
      </c>
      <c r="E431" s="88">
        <v>6.3</v>
      </c>
      <c r="F431" s="76"/>
      <c r="G431" s="76">
        <f t="shared" si="55"/>
        <v>0</v>
      </c>
    </row>
    <row r="432" spans="1:11" ht="47.25" x14ac:dyDescent="0.25">
      <c r="A432" s="52" t="s">
        <v>3332</v>
      </c>
      <c r="B432" s="54" t="s">
        <v>676</v>
      </c>
      <c r="C432" s="55" t="s">
        <v>2638</v>
      </c>
      <c r="D432" s="53" t="s">
        <v>41</v>
      </c>
      <c r="E432" s="88">
        <v>20.440000000000001</v>
      </c>
      <c r="F432" s="76"/>
      <c r="G432" s="76">
        <f t="shared" si="55"/>
        <v>0</v>
      </c>
      <c r="K432" s="173"/>
    </row>
    <row r="433" spans="1:11" ht="47.25" x14ac:dyDescent="0.25">
      <c r="A433" s="52" t="s">
        <v>3333</v>
      </c>
      <c r="B433" s="54" t="s">
        <v>676</v>
      </c>
      <c r="C433" s="55" t="s">
        <v>2646</v>
      </c>
      <c r="D433" s="53" t="s">
        <v>39</v>
      </c>
      <c r="E433" s="88">
        <v>67</v>
      </c>
      <c r="F433" s="76"/>
      <c r="G433" s="76">
        <f t="shared" si="55"/>
        <v>0</v>
      </c>
      <c r="K433" s="173"/>
    </row>
    <row r="434" spans="1:11" ht="31.5" x14ac:dyDescent="0.25">
      <c r="A434" s="52" t="s">
        <v>3334</v>
      </c>
      <c r="B434" s="54" t="s">
        <v>676</v>
      </c>
      <c r="C434" s="55" t="s">
        <v>2217</v>
      </c>
      <c r="D434" s="53" t="s">
        <v>39</v>
      </c>
      <c r="E434" s="88">
        <v>146</v>
      </c>
      <c r="F434" s="76"/>
      <c r="G434" s="76">
        <f t="shared" si="55"/>
        <v>0</v>
      </c>
    </row>
    <row r="435" spans="1:11" ht="31.5" x14ac:dyDescent="0.25">
      <c r="A435" s="52" t="s">
        <v>3335</v>
      </c>
      <c r="B435" s="54" t="s">
        <v>676</v>
      </c>
      <c r="C435" s="55" t="s">
        <v>2472</v>
      </c>
      <c r="D435" s="53" t="s">
        <v>39</v>
      </c>
      <c r="E435" s="88">
        <v>18.899999999999999</v>
      </c>
      <c r="F435" s="76"/>
      <c r="G435" s="76">
        <f t="shared" si="55"/>
        <v>0</v>
      </c>
    </row>
    <row r="436" spans="1:11" ht="31.5" x14ac:dyDescent="0.25">
      <c r="A436" s="52" t="s">
        <v>3336</v>
      </c>
      <c r="B436" s="54" t="s">
        <v>676</v>
      </c>
      <c r="C436" s="55" t="s">
        <v>2473</v>
      </c>
      <c r="D436" s="53" t="s">
        <v>39</v>
      </c>
      <c r="E436" s="88">
        <v>54.1</v>
      </c>
      <c r="F436" s="76"/>
      <c r="G436" s="76">
        <f t="shared" si="55"/>
        <v>0</v>
      </c>
      <c r="K436" s="173"/>
    </row>
    <row r="437" spans="1:11" ht="31.5" x14ac:dyDescent="0.25">
      <c r="A437" s="52" t="s">
        <v>3337</v>
      </c>
      <c r="B437" s="54" t="s">
        <v>676</v>
      </c>
      <c r="C437" s="55" t="s">
        <v>2474</v>
      </c>
      <c r="D437" s="53" t="s">
        <v>39</v>
      </c>
      <c r="E437" s="88">
        <v>18.899999999999999</v>
      </c>
      <c r="F437" s="76"/>
      <c r="G437" s="76">
        <f t="shared" si="55"/>
        <v>0</v>
      </c>
      <c r="K437" s="173"/>
    </row>
    <row r="438" spans="1:11" ht="31.5" x14ac:dyDescent="0.25">
      <c r="A438" s="52" t="s">
        <v>3338</v>
      </c>
      <c r="B438" s="54" t="s">
        <v>676</v>
      </c>
      <c r="C438" s="55" t="s">
        <v>2475</v>
      </c>
      <c r="D438" s="53" t="s">
        <v>250</v>
      </c>
      <c r="E438" s="88">
        <v>1</v>
      </c>
      <c r="F438" s="76"/>
      <c r="G438" s="76">
        <f t="shared" si="55"/>
        <v>0</v>
      </c>
      <c r="K438" s="173"/>
    </row>
    <row r="439" spans="1:11" ht="31.5" x14ac:dyDescent="0.25">
      <c r="A439" s="52" t="s">
        <v>3339</v>
      </c>
      <c r="B439" s="54" t="s">
        <v>676</v>
      </c>
      <c r="C439" s="55" t="s">
        <v>2220</v>
      </c>
      <c r="D439" s="53" t="s">
        <v>41</v>
      </c>
      <c r="E439" s="88">
        <v>20.440000000000001</v>
      </c>
      <c r="F439" s="76"/>
      <c r="G439" s="76">
        <f t="shared" si="55"/>
        <v>0</v>
      </c>
    </row>
    <row r="440" spans="1:11" ht="31.5" x14ac:dyDescent="0.25">
      <c r="A440" s="52" t="s">
        <v>3340</v>
      </c>
      <c r="B440" s="54" t="s">
        <v>676</v>
      </c>
      <c r="C440" s="55" t="s">
        <v>2476</v>
      </c>
      <c r="D440" s="53" t="s">
        <v>677</v>
      </c>
      <c r="E440" s="88">
        <v>1</v>
      </c>
      <c r="F440" s="76"/>
      <c r="G440" s="76">
        <f t="shared" si="55"/>
        <v>0</v>
      </c>
      <c r="K440" s="173"/>
    </row>
    <row r="441" spans="1:11" ht="47.25" x14ac:dyDescent="0.25">
      <c r="A441" s="27"/>
      <c r="B441" s="14"/>
      <c r="C441" s="27" t="s">
        <v>2561</v>
      </c>
      <c r="D441" s="102"/>
      <c r="E441" s="259"/>
      <c r="F441" s="80"/>
      <c r="G441" s="87">
        <f>SUM(G429:G440)</f>
        <v>0</v>
      </c>
    </row>
    <row r="442" spans="1:11" ht="47.25" x14ac:dyDescent="0.25">
      <c r="A442" s="68">
        <v>30</v>
      </c>
      <c r="B442" s="68"/>
      <c r="C442" s="69" t="s">
        <v>2562</v>
      </c>
      <c r="D442" s="68"/>
      <c r="E442" s="258"/>
      <c r="F442" s="83"/>
      <c r="G442" s="74"/>
    </row>
    <row r="443" spans="1:11" ht="31.5" x14ac:dyDescent="0.25">
      <c r="A443" s="52" t="s">
        <v>3341</v>
      </c>
      <c r="B443" s="54" t="s">
        <v>676</v>
      </c>
      <c r="C443" s="321" t="s">
        <v>3052</v>
      </c>
      <c r="D443" s="18" t="s">
        <v>29</v>
      </c>
      <c r="E443" s="320">
        <v>1</v>
      </c>
      <c r="F443" s="81"/>
      <c r="G443" s="76">
        <f t="shared" ref="G443" si="56">ROUND(E443*F443,2)</f>
        <v>0</v>
      </c>
    </row>
    <row r="444" spans="1:11" ht="31.5" x14ac:dyDescent="0.25">
      <c r="A444" s="52" t="s">
        <v>3342</v>
      </c>
      <c r="B444" s="54" t="s">
        <v>676</v>
      </c>
      <c r="C444" s="55" t="s">
        <v>2643</v>
      </c>
      <c r="D444" s="53" t="s">
        <v>41</v>
      </c>
      <c r="E444" s="88">
        <v>16.5</v>
      </c>
      <c r="F444" s="76"/>
      <c r="G444" s="76">
        <f t="shared" ref="G444:G454" si="57">ROUND(E444*F444,2)</f>
        <v>0</v>
      </c>
    </row>
    <row r="445" spans="1:11" ht="31.5" x14ac:dyDescent="0.25">
      <c r="A445" s="52" t="s">
        <v>3343</v>
      </c>
      <c r="B445" s="54" t="s">
        <v>676</v>
      </c>
      <c r="C445" s="55" t="s">
        <v>2471</v>
      </c>
      <c r="D445" s="53" t="s">
        <v>41</v>
      </c>
      <c r="E445" s="88">
        <v>6.6</v>
      </c>
      <c r="F445" s="76"/>
      <c r="G445" s="76">
        <f t="shared" si="57"/>
        <v>0</v>
      </c>
    </row>
    <row r="446" spans="1:11" ht="47.25" x14ac:dyDescent="0.25">
      <c r="A446" s="52" t="s">
        <v>3344</v>
      </c>
      <c r="B446" s="54" t="s">
        <v>676</v>
      </c>
      <c r="C446" s="55" t="s">
        <v>2638</v>
      </c>
      <c r="D446" s="53" t="s">
        <v>41</v>
      </c>
      <c r="E446" s="88">
        <v>20.72</v>
      </c>
      <c r="F446" s="76"/>
      <c r="G446" s="76">
        <f t="shared" si="57"/>
        <v>0</v>
      </c>
      <c r="K446" s="173"/>
    </row>
    <row r="447" spans="1:11" ht="47.25" x14ac:dyDescent="0.25">
      <c r="A447" s="52" t="s">
        <v>3345</v>
      </c>
      <c r="B447" s="54" t="s">
        <v>676</v>
      </c>
      <c r="C447" s="55" t="s">
        <v>2647</v>
      </c>
      <c r="D447" s="53" t="s">
        <v>39</v>
      </c>
      <c r="E447" s="88">
        <v>36</v>
      </c>
      <c r="F447" s="76"/>
      <c r="G447" s="76">
        <f t="shared" si="57"/>
        <v>0</v>
      </c>
      <c r="K447" s="173"/>
    </row>
    <row r="448" spans="1:11" ht="31.5" x14ac:dyDescent="0.25">
      <c r="A448" s="52" t="s">
        <v>3346</v>
      </c>
      <c r="B448" s="54" t="s">
        <v>676</v>
      </c>
      <c r="C448" s="55" t="s">
        <v>2217</v>
      </c>
      <c r="D448" s="53" t="s">
        <v>39</v>
      </c>
      <c r="E448" s="88">
        <v>148</v>
      </c>
      <c r="F448" s="76"/>
      <c r="G448" s="76">
        <f t="shared" si="57"/>
        <v>0</v>
      </c>
    </row>
    <row r="449" spans="1:11" ht="31.5" x14ac:dyDescent="0.25">
      <c r="A449" s="52" t="s">
        <v>3347</v>
      </c>
      <c r="B449" s="54" t="s">
        <v>676</v>
      </c>
      <c r="C449" s="55" t="s">
        <v>2472</v>
      </c>
      <c r="D449" s="53" t="s">
        <v>39</v>
      </c>
      <c r="E449" s="88">
        <v>19.8</v>
      </c>
      <c r="F449" s="76"/>
      <c r="G449" s="76">
        <f t="shared" si="57"/>
        <v>0</v>
      </c>
    </row>
    <row r="450" spans="1:11" ht="31.5" x14ac:dyDescent="0.25">
      <c r="A450" s="52" t="s">
        <v>3348</v>
      </c>
      <c r="B450" s="54" t="s">
        <v>676</v>
      </c>
      <c r="C450" s="55" t="s">
        <v>2521</v>
      </c>
      <c r="D450" s="53" t="s">
        <v>39</v>
      </c>
      <c r="E450" s="88">
        <v>54.2</v>
      </c>
      <c r="F450" s="76"/>
      <c r="G450" s="76">
        <f t="shared" si="57"/>
        <v>0</v>
      </c>
      <c r="K450" s="173"/>
    </row>
    <row r="451" spans="1:11" ht="31.5" x14ac:dyDescent="0.25">
      <c r="A451" s="52" t="s">
        <v>3349</v>
      </c>
      <c r="B451" s="54" t="s">
        <v>676</v>
      </c>
      <c r="C451" s="55" t="s">
        <v>2522</v>
      </c>
      <c r="D451" s="53" t="s">
        <v>39</v>
      </c>
      <c r="E451" s="88">
        <v>19.8</v>
      </c>
      <c r="F451" s="76"/>
      <c r="G451" s="76">
        <f t="shared" si="57"/>
        <v>0</v>
      </c>
      <c r="K451" s="173"/>
    </row>
    <row r="452" spans="1:11" ht="31.5" x14ac:dyDescent="0.25">
      <c r="A452" s="52" t="s">
        <v>3350</v>
      </c>
      <c r="B452" s="54" t="s">
        <v>676</v>
      </c>
      <c r="C452" s="55" t="s">
        <v>2475</v>
      </c>
      <c r="D452" s="53" t="s">
        <v>250</v>
      </c>
      <c r="E452" s="88">
        <v>1</v>
      </c>
      <c r="F452" s="76"/>
      <c r="G452" s="76">
        <f t="shared" si="57"/>
        <v>0</v>
      </c>
      <c r="K452" s="173"/>
    </row>
    <row r="453" spans="1:11" ht="31.5" x14ac:dyDescent="0.25">
      <c r="A453" s="52" t="s">
        <v>3351</v>
      </c>
      <c r="B453" s="54" t="s">
        <v>676</v>
      </c>
      <c r="C453" s="55" t="s">
        <v>2220</v>
      </c>
      <c r="D453" s="53" t="s">
        <v>41</v>
      </c>
      <c r="E453" s="88">
        <v>20.72</v>
      </c>
      <c r="F453" s="76"/>
      <c r="G453" s="76">
        <f t="shared" si="57"/>
        <v>0</v>
      </c>
    </row>
    <row r="454" spans="1:11" ht="31.5" x14ac:dyDescent="0.25">
      <c r="A454" s="52" t="s">
        <v>3352</v>
      </c>
      <c r="B454" s="54" t="s">
        <v>676</v>
      </c>
      <c r="C454" s="55" t="s">
        <v>2476</v>
      </c>
      <c r="D454" s="53" t="s">
        <v>677</v>
      </c>
      <c r="E454" s="88">
        <v>1</v>
      </c>
      <c r="F454" s="76"/>
      <c r="G454" s="76">
        <f t="shared" si="57"/>
        <v>0</v>
      </c>
      <c r="K454" s="173"/>
    </row>
    <row r="455" spans="1:11" ht="47.25" x14ac:dyDescent="0.25">
      <c r="A455" s="27"/>
      <c r="B455" s="14"/>
      <c r="C455" s="27" t="s">
        <v>2563</v>
      </c>
      <c r="D455" s="102"/>
      <c r="E455" s="259"/>
      <c r="F455" s="80"/>
      <c r="G455" s="87">
        <f>SUM(G443:G454)</f>
        <v>0</v>
      </c>
    </row>
    <row r="456" spans="1:11" ht="47.25" x14ac:dyDescent="0.25">
      <c r="A456" s="68">
        <v>31</v>
      </c>
      <c r="B456" s="68"/>
      <c r="C456" s="69" t="s">
        <v>2564</v>
      </c>
      <c r="D456" s="68"/>
      <c r="E456" s="258"/>
      <c r="F456" s="83"/>
      <c r="G456" s="74"/>
    </row>
    <row r="457" spans="1:11" ht="31.5" x14ac:dyDescent="0.25">
      <c r="A457" s="52" t="s">
        <v>3353</v>
      </c>
      <c r="B457" s="54" t="s">
        <v>676</v>
      </c>
      <c r="C457" s="321" t="s">
        <v>3052</v>
      </c>
      <c r="D457" s="18" t="s">
        <v>29</v>
      </c>
      <c r="E457" s="320">
        <v>1</v>
      </c>
      <c r="F457" s="81"/>
      <c r="G457" s="76">
        <f t="shared" ref="G457" si="58">ROUND(E457*F457,2)</f>
        <v>0</v>
      </c>
    </row>
    <row r="458" spans="1:11" ht="31.5" x14ac:dyDescent="0.25">
      <c r="A458" s="52" t="s">
        <v>3354</v>
      </c>
      <c r="B458" s="54" t="s">
        <v>676</v>
      </c>
      <c r="C458" s="55" t="s">
        <v>2643</v>
      </c>
      <c r="D458" s="53" t="s">
        <v>41</v>
      </c>
      <c r="E458" s="88">
        <v>9</v>
      </c>
      <c r="F458" s="76"/>
      <c r="G458" s="76">
        <f t="shared" ref="G458:G469" si="59">ROUND(E458*F458,2)</f>
        <v>0</v>
      </c>
    </row>
    <row r="459" spans="1:11" ht="31.5" x14ac:dyDescent="0.25">
      <c r="A459" s="52" t="s">
        <v>3355</v>
      </c>
      <c r="B459" s="54" t="s">
        <v>676</v>
      </c>
      <c r="C459" s="55" t="s">
        <v>2471</v>
      </c>
      <c r="D459" s="53" t="s">
        <v>41</v>
      </c>
      <c r="E459" s="88">
        <v>3.6</v>
      </c>
      <c r="F459" s="76"/>
      <c r="G459" s="76">
        <f t="shared" si="59"/>
        <v>0</v>
      </c>
    </row>
    <row r="460" spans="1:11" ht="47.25" x14ac:dyDescent="0.25">
      <c r="A460" s="52" t="s">
        <v>3356</v>
      </c>
      <c r="B460" s="54" t="s">
        <v>676</v>
      </c>
      <c r="C460" s="55" t="s">
        <v>2638</v>
      </c>
      <c r="D460" s="53" t="s">
        <v>41</v>
      </c>
      <c r="E460" s="88">
        <v>9.8000000000000007</v>
      </c>
      <c r="F460" s="76"/>
      <c r="G460" s="76">
        <f t="shared" si="59"/>
        <v>0</v>
      </c>
      <c r="K460" s="173"/>
    </row>
    <row r="461" spans="1:11" ht="47.25" x14ac:dyDescent="0.25">
      <c r="A461" s="52" t="s">
        <v>3357</v>
      </c>
      <c r="B461" s="54" t="s">
        <v>676</v>
      </c>
      <c r="C461" s="55" t="s">
        <v>2647</v>
      </c>
      <c r="D461" s="53" t="s">
        <v>39</v>
      </c>
      <c r="E461" s="88">
        <v>36</v>
      </c>
      <c r="F461" s="76"/>
      <c r="G461" s="76">
        <f t="shared" si="59"/>
        <v>0</v>
      </c>
      <c r="K461" s="173"/>
    </row>
    <row r="462" spans="1:11" ht="31.5" x14ac:dyDescent="0.25">
      <c r="A462" s="52" t="s">
        <v>3358</v>
      </c>
      <c r="B462" s="54" t="s">
        <v>676</v>
      </c>
      <c r="C462" s="55" t="s">
        <v>2217</v>
      </c>
      <c r="D462" s="53" t="s">
        <v>39</v>
      </c>
      <c r="E462" s="88">
        <v>70</v>
      </c>
      <c r="F462" s="76"/>
      <c r="G462" s="76">
        <f t="shared" si="59"/>
        <v>0</v>
      </c>
    </row>
    <row r="463" spans="1:11" ht="31.5" x14ac:dyDescent="0.25">
      <c r="A463" s="52" t="s">
        <v>3359</v>
      </c>
      <c r="B463" s="54" t="s">
        <v>676</v>
      </c>
      <c r="C463" s="55" t="s">
        <v>2472</v>
      </c>
      <c r="D463" s="53" t="s">
        <v>39</v>
      </c>
      <c r="E463" s="88">
        <v>10.8</v>
      </c>
      <c r="F463" s="76"/>
      <c r="G463" s="76">
        <f t="shared" si="59"/>
        <v>0</v>
      </c>
    </row>
    <row r="464" spans="1:11" ht="63" x14ac:dyDescent="0.25">
      <c r="A464" s="52" t="s">
        <v>3360</v>
      </c>
      <c r="B464" s="54" t="s">
        <v>676</v>
      </c>
      <c r="C464" s="55" t="s">
        <v>2251</v>
      </c>
      <c r="D464" s="53" t="s">
        <v>39</v>
      </c>
      <c r="E464" s="88">
        <v>12</v>
      </c>
      <c r="F464" s="76"/>
      <c r="G464" s="76">
        <f t="shared" si="59"/>
        <v>0</v>
      </c>
      <c r="K464" s="173"/>
    </row>
    <row r="465" spans="1:11" ht="63" x14ac:dyDescent="0.25">
      <c r="A465" s="52" t="s">
        <v>3361</v>
      </c>
      <c r="B465" s="54" t="s">
        <v>676</v>
      </c>
      <c r="C465" s="55" t="s">
        <v>2253</v>
      </c>
      <c r="D465" s="53" t="s">
        <v>39</v>
      </c>
      <c r="E465" s="88">
        <v>12</v>
      </c>
      <c r="F465" s="76"/>
      <c r="G465" s="76">
        <f t="shared" si="59"/>
        <v>0</v>
      </c>
      <c r="K465" s="173"/>
    </row>
    <row r="466" spans="1:11" ht="31.5" x14ac:dyDescent="0.25">
      <c r="A466" s="52" t="s">
        <v>3362</v>
      </c>
      <c r="B466" s="54" t="s">
        <v>676</v>
      </c>
      <c r="C466" s="55" t="s">
        <v>2521</v>
      </c>
      <c r="D466" s="53" t="s">
        <v>39</v>
      </c>
      <c r="E466" s="88">
        <v>24.2</v>
      </c>
      <c r="F466" s="76"/>
      <c r="G466" s="76">
        <f t="shared" si="59"/>
        <v>0</v>
      </c>
      <c r="K466" s="173"/>
    </row>
    <row r="467" spans="1:11" ht="31.5" x14ac:dyDescent="0.25">
      <c r="A467" s="52" t="s">
        <v>3363</v>
      </c>
      <c r="B467" s="54" t="s">
        <v>676</v>
      </c>
      <c r="C467" s="55" t="s">
        <v>2522</v>
      </c>
      <c r="D467" s="53" t="s">
        <v>39</v>
      </c>
      <c r="E467" s="88">
        <v>22.8</v>
      </c>
      <c r="F467" s="76"/>
      <c r="G467" s="76">
        <f t="shared" si="59"/>
        <v>0</v>
      </c>
      <c r="K467" s="173"/>
    </row>
    <row r="468" spans="1:11" ht="31.5" x14ac:dyDescent="0.25">
      <c r="A468" s="52" t="s">
        <v>3364</v>
      </c>
      <c r="B468" s="54" t="s">
        <v>676</v>
      </c>
      <c r="C468" s="55" t="s">
        <v>2220</v>
      </c>
      <c r="D468" s="53" t="s">
        <v>41</v>
      </c>
      <c r="E468" s="88">
        <v>9.8000000000000007</v>
      </c>
      <c r="F468" s="76"/>
      <c r="G468" s="76">
        <f t="shared" si="59"/>
        <v>0</v>
      </c>
    </row>
    <row r="469" spans="1:11" ht="31.5" x14ac:dyDescent="0.25">
      <c r="A469" s="52" t="s">
        <v>3365</v>
      </c>
      <c r="B469" s="54" t="s">
        <v>676</v>
      </c>
      <c r="C469" s="55" t="s">
        <v>2476</v>
      </c>
      <c r="D469" s="53" t="s">
        <v>677</v>
      </c>
      <c r="E469" s="88">
        <v>1</v>
      </c>
      <c r="F469" s="76"/>
      <c r="G469" s="76">
        <f t="shared" si="59"/>
        <v>0</v>
      </c>
      <c r="K469" s="173"/>
    </row>
    <row r="470" spans="1:11" ht="47.25" x14ac:dyDescent="0.25">
      <c r="A470" s="27"/>
      <c r="B470" s="14"/>
      <c r="C470" s="27" t="s">
        <v>2565</v>
      </c>
      <c r="D470" s="102"/>
      <c r="E470" s="259"/>
      <c r="F470" s="80"/>
      <c r="G470" s="87">
        <f>SUM(G457:G469)</f>
        <v>0</v>
      </c>
    </row>
    <row r="471" spans="1:11" ht="47.25" x14ac:dyDescent="0.25">
      <c r="A471" s="68">
        <v>32</v>
      </c>
      <c r="B471" s="68"/>
      <c r="C471" s="69" t="s">
        <v>2566</v>
      </c>
      <c r="D471" s="68"/>
      <c r="E471" s="258"/>
      <c r="F471" s="83"/>
      <c r="G471" s="74"/>
    </row>
    <row r="472" spans="1:11" ht="31.5" x14ac:dyDescent="0.25">
      <c r="A472" s="52" t="s">
        <v>3366</v>
      </c>
      <c r="B472" s="54" t="s">
        <v>676</v>
      </c>
      <c r="C472" s="321" t="s">
        <v>3052</v>
      </c>
      <c r="D472" s="18" t="s">
        <v>29</v>
      </c>
      <c r="E472" s="320">
        <v>1</v>
      </c>
      <c r="F472" s="81"/>
      <c r="G472" s="76">
        <f t="shared" ref="G472" si="60">ROUND(E472*F472,2)</f>
        <v>0</v>
      </c>
    </row>
    <row r="473" spans="1:11" ht="31.5" x14ac:dyDescent="0.25">
      <c r="A473" s="52" t="s">
        <v>3367</v>
      </c>
      <c r="B473" s="54" t="s">
        <v>676</v>
      </c>
      <c r="C473" s="55" t="s">
        <v>2643</v>
      </c>
      <c r="D473" s="53" t="s">
        <v>41</v>
      </c>
      <c r="E473" s="88">
        <v>11.75</v>
      </c>
      <c r="F473" s="76"/>
      <c r="G473" s="76">
        <f t="shared" ref="G473:G485" si="61">ROUND(E473*F473,2)</f>
        <v>0</v>
      </c>
    </row>
    <row r="474" spans="1:11" ht="31.5" x14ac:dyDescent="0.25">
      <c r="A474" s="52" t="s">
        <v>3368</v>
      </c>
      <c r="B474" s="54" t="s">
        <v>676</v>
      </c>
      <c r="C474" s="55" t="s">
        <v>2471</v>
      </c>
      <c r="D474" s="53" t="s">
        <v>41</v>
      </c>
      <c r="E474" s="88">
        <v>4.7</v>
      </c>
      <c r="F474" s="76"/>
      <c r="G474" s="76">
        <f t="shared" si="61"/>
        <v>0</v>
      </c>
    </row>
    <row r="475" spans="1:11" ht="47.25" x14ac:dyDescent="0.25">
      <c r="A475" s="52" t="s">
        <v>3369</v>
      </c>
      <c r="B475" s="54" t="s">
        <v>676</v>
      </c>
      <c r="C475" s="55" t="s">
        <v>2638</v>
      </c>
      <c r="D475" s="53" t="s">
        <v>41</v>
      </c>
      <c r="E475" s="88">
        <v>12.6</v>
      </c>
      <c r="F475" s="76"/>
      <c r="G475" s="76">
        <f t="shared" si="61"/>
        <v>0</v>
      </c>
      <c r="K475" s="173"/>
    </row>
    <row r="476" spans="1:11" ht="47.25" x14ac:dyDescent="0.25">
      <c r="A476" s="52" t="s">
        <v>3370</v>
      </c>
      <c r="B476" s="54" t="s">
        <v>676</v>
      </c>
      <c r="C476" s="55" t="s">
        <v>2646</v>
      </c>
      <c r="D476" s="53" t="s">
        <v>39</v>
      </c>
      <c r="E476" s="88">
        <v>47</v>
      </c>
      <c r="F476" s="76"/>
      <c r="G476" s="76">
        <f t="shared" si="61"/>
        <v>0</v>
      </c>
      <c r="K476" s="173"/>
    </row>
    <row r="477" spans="1:11" ht="31.5" x14ac:dyDescent="0.25">
      <c r="A477" s="52" t="s">
        <v>3371</v>
      </c>
      <c r="B477" s="54" t="s">
        <v>676</v>
      </c>
      <c r="C477" s="55" t="s">
        <v>2217</v>
      </c>
      <c r="D477" s="53" t="s">
        <v>39</v>
      </c>
      <c r="E477" s="88">
        <v>90</v>
      </c>
      <c r="F477" s="76"/>
      <c r="G477" s="76">
        <f t="shared" si="61"/>
        <v>0</v>
      </c>
    </row>
    <row r="478" spans="1:11" ht="31.5" x14ac:dyDescent="0.25">
      <c r="A478" s="52" t="s">
        <v>3372</v>
      </c>
      <c r="B478" s="54" t="s">
        <v>676</v>
      </c>
      <c r="C478" s="55" t="s">
        <v>2472</v>
      </c>
      <c r="D478" s="53" t="s">
        <v>39</v>
      </c>
      <c r="E478" s="88">
        <v>14.1</v>
      </c>
      <c r="F478" s="76"/>
      <c r="G478" s="76">
        <f t="shared" si="61"/>
        <v>0</v>
      </c>
    </row>
    <row r="479" spans="1:11" ht="63" x14ac:dyDescent="0.25">
      <c r="A479" s="52" t="s">
        <v>3373</v>
      </c>
      <c r="B479" s="54" t="s">
        <v>676</v>
      </c>
      <c r="C479" s="55" t="s">
        <v>2251</v>
      </c>
      <c r="D479" s="53" t="s">
        <v>39</v>
      </c>
      <c r="E479" s="88">
        <v>12</v>
      </c>
      <c r="F479" s="76"/>
      <c r="G479" s="76">
        <f t="shared" si="61"/>
        <v>0</v>
      </c>
      <c r="K479" s="173"/>
    </row>
    <row r="480" spans="1:11" ht="63" x14ac:dyDescent="0.25">
      <c r="A480" s="52" t="s">
        <v>3374</v>
      </c>
      <c r="B480" s="54" t="s">
        <v>676</v>
      </c>
      <c r="C480" s="55" t="s">
        <v>2253</v>
      </c>
      <c r="D480" s="53" t="s">
        <v>39</v>
      </c>
      <c r="E480" s="88">
        <v>12</v>
      </c>
      <c r="F480" s="76"/>
      <c r="G480" s="76">
        <f t="shared" si="61"/>
        <v>0</v>
      </c>
      <c r="K480" s="173"/>
    </row>
    <row r="481" spans="1:11" ht="31.5" x14ac:dyDescent="0.25">
      <c r="A481" s="52" t="s">
        <v>3375</v>
      </c>
      <c r="B481" s="54" t="s">
        <v>676</v>
      </c>
      <c r="C481" s="55" t="s">
        <v>2473</v>
      </c>
      <c r="D481" s="53" t="s">
        <v>39</v>
      </c>
      <c r="E481" s="88">
        <v>30.9</v>
      </c>
      <c r="F481" s="76"/>
      <c r="G481" s="76">
        <f t="shared" si="61"/>
        <v>0</v>
      </c>
      <c r="K481" s="173"/>
    </row>
    <row r="482" spans="1:11" ht="31.5" x14ac:dyDescent="0.25">
      <c r="A482" s="52" t="s">
        <v>3376</v>
      </c>
      <c r="B482" s="54" t="s">
        <v>676</v>
      </c>
      <c r="C482" s="55" t="s">
        <v>2474</v>
      </c>
      <c r="D482" s="53" t="s">
        <v>39</v>
      </c>
      <c r="E482" s="88">
        <v>26.1</v>
      </c>
      <c r="F482" s="76"/>
      <c r="G482" s="76">
        <f t="shared" si="61"/>
        <v>0</v>
      </c>
      <c r="K482" s="173"/>
    </row>
    <row r="483" spans="1:11" ht="31.5" x14ac:dyDescent="0.25">
      <c r="A483" s="52" t="s">
        <v>3377</v>
      </c>
      <c r="B483" s="54" t="s">
        <v>676</v>
      </c>
      <c r="C483" s="55" t="s">
        <v>2475</v>
      </c>
      <c r="D483" s="53" t="s">
        <v>250</v>
      </c>
      <c r="E483" s="88">
        <v>1</v>
      </c>
      <c r="F483" s="76"/>
      <c r="G483" s="76">
        <f t="shared" si="61"/>
        <v>0</v>
      </c>
      <c r="K483" s="173"/>
    </row>
    <row r="484" spans="1:11" ht="31.5" x14ac:dyDescent="0.25">
      <c r="A484" s="52" t="s">
        <v>3378</v>
      </c>
      <c r="B484" s="54" t="s">
        <v>676</v>
      </c>
      <c r="C484" s="55" t="s">
        <v>2220</v>
      </c>
      <c r="D484" s="53" t="s">
        <v>41</v>
      </c>
      <c r="E484" s="88">
        <v>12.6</v>
      </c>
      <c r="F484" s="76"/>
      <c r="G484" s="76">
        <f t="shared" si="61"/>
        <v>0</v>
      </c>
    </row>
    <row r="485" spans="1:11" ht="31.5" x14ac:dyDescent="0.25">
      <c r="A485" s="52" t="s">
        <v>3379</v>
      </c>
      <c r="B485" s="54" t="s">
        <v>676</v>
      </c>
      <c r="C485" s="55" t="s">
        <v>2476</v>
      </c>
      <c r="D485" s="53" t="s">
        <v>677</v>
      </c>
      <c r="E485" s="88">
        <v>1</v>
      </c>
      <c r="F485" s="76"/>
      <c r="G485" s="76">
        <f t="shared" si="61"/>
        <v>0</v>
      </c>
      <c r="K485" s="173"/>
    </row>
    <row r="486" spans="1:11" ht="47.25" x14ac:dyDescent="0.25">
      <c r="A486" s="27"/>
      <c r="B486" s="14"/>
      <c r="C486" s="27" t="s">
        <v>2567</v>
      </c>
      <c r="D486" s="102"/>
      <c r="E486" s="259"/>
      <c r="F486" s="80"/>
      <c r="G486" s="87">
        <f>SUM(G472:G485)</f>
        <v>0</v>
      </c>
    </row>
    <row r="487" spans="1:11" ht="47.25" x14ac:dyDescent="0.25">
      <c r="A487" s="68">
        <v>33</v>
      </c>
      <c r="B487" s="68"/>
      <c r="C487" s="69" t="s">
        <v>2568</v>
      </c>
      <c r="D487" s="68"/>
      <c r="E487" s="258"/>
      <c r="F487" s="83"/>
      <c r="G487" s="74"/>
    </row>
    <row r="488" spans="1:11" ht="31.5" x14ac:dyDescent="0.25">
      <c r="A488" s="52" t="s">
        <v>3380</v>
      </c>
      <c r="B488" s="54" t="s">
        <v>676</v>
      </c>
      <c r="C488" s="321" t="s">
        <v>3052</v>
      </c>
      <c r="D488" s="18" t="s">
        <v>29</v>
      </c>
      <c r="E488" s="320">
        <v>1</v>
      </c>
      <c r="F488" s="81"/>
      <c r="G488" s="76">
        <f t="shared" ref="G488" si="62">ROUND(E488*F488,2)</f>
        <v>0</v>
      </c>
    </row>
    <row r="489" spans="1:11" ht="31.5" x14ac:dyDescent="0.25">
      <c r="A489" s="52" t="s">
        <v>3381</v>
      </c>
      <c r="B489" s="54" t="s">
        <v>676</v>
      </c>
      <c r="C489" s="55" t="s">
        <v>2643</v>
      </c>
      <c r="D489" s="53" t="s">
        <v>41</v>
      </c>
      <c r="E489" s="88">
        <v>18</v>
      </c>
      <c r="F489" s="76"/>
      <c r="G489" s="76">
        <f t="shared" ref="G489:G498" si="63">ROUND(E489*F489,2)</f>
        <v>0</v>
      </c>
    </row>
    <row r="490" spans="1:11" ht="31.5" x14ac:dyDescent="0.25">
      <c r="A490" s="52" t="s">
        <v>3382</v>
      </c>
      <c r="B490" s="54" t="s">
        <v>676</v>
      </c>
      <c r="C490" s="55" t="s">
        <v>2471</v>
      </c>
      <c r="D490" s="53" t="s">
        <v>41</v>
      </c>
      <c r="E490" s="88">
        <v>7.2</v>
      </c>
      <c r="F490" s="76"/>
      <c r="G490" s="76">
        <f t="shared" si="63"/>
        <v>0</v>
      </c>
    </row>
    <row r="491" spans="1:11" ht="47.25" x14ac:dyDescent="0.25">
      <c r="A491" s="52" t="s">
        <v>3383</v>
      </c>
      <c r="B491" s="54" t="s">
        <v>676</v>
      </c>
      <c r="C491" s="55" t="s">
        <v>2638</v>
      </c>
      <c r="D491" s="53" t="s">
        <v>41</v>
      </c>
      <c r="E491" s="88">
        <v>26.6</v>
      </c>
      <c r="F491" s="76"/>
      <c r="G491" s="76">
        <f t="shared" si="63"/>
        <v>0</v>
      </c>
      <c r="K491" s="173"/>
    </row>
    <row r="492" spans="1:11" ht="47.25" x14ac:dyDescent="0.25">
      <c r="A492" s="52" t="s">
        <v>3384</v>
      </c>
      <c r="B492" s="54" t="s">
        <v>676</v>
      </c>
      <c r="C492" s="55" t="s">
        <v>2646</v>
      </c>
      <c r="D492" s="53" t="s">
        <v>39</v>
      </c>
      <c r="E492" s="88">
        <v>75</v>
      </c>
      <c r="F492" s="76"/>
      <c r="G492" s="76">
        <f t="shared" si="63"/>
        <v>0</v>
      </c>
      <c r="K492" s="173"/>
    </row>
    <row r="493" spans="1:11" ht="31.5" x14ac:dyDescent="0.25">
      <c r="A493" s="52" t="s">
        <v>3385</v>
      </c>
      <c r="B493" s="54" t="s">
        <v>676</v>
      </c>
      <c r="C493" s="55" t="s">
        <v>2217</v>
      </c>
      <c r="D493" s="53" t="s">
        <v>39</v>
      </c>
      <c r="E493" s="88">
        <v>190</v>
      </c>
      <c r="F493" s="76"/>
      <c r="G493" s="76">
        <f t="shared" si="63"/>
        <v>0</v>
      </c>
    </row>
    <row r="494" spans="1:11" ht="31.5" x14ac:dyDescent="0.25">
      <c r="A494" s="52" t="s">
        <v>3386</v>
      </c>
      <c r="B494" s="54" t="s">
        <v>676</v>
      </c>
      <c r="C494" s="55" t="s">
        <v>2472</v>
      </c>
      <c r="D494" s="53" t="s">
        <v>39</v>
      </c>
      <c r="E494" s="88">
        <v>21.6</v>
      </c>
      <c r="F494" s="76"/>
      <c r="G494" s="76">
        <f t="shared" si="63"/>
        <v>0</v>
      </c>
    </row>
    <row r="495" spans="1:11" ht="31.5" x14ac:dyDescent="0.25">
      <c r="A495" s="52" t="s">
        <v>3387</v>
      </c>
      <c r="B495" s="54" t="s">
        <v>676</v>
      </c>
      <c r="C495" s="55" t="s">
        <v>2473</v>
      </c>
      <c r="D495" s="53" t="s">
        <v>39</v>
      </c>
      <c r="E495" s="88">
        <v>73.400000000000006</v>
      </c>
      <c r="F495" s="76"/>
      <c r="G495" s="76">
        <f t="shared" si="63"/>
        <v>0</v>
      </c>
      <c r="K495" s="173"/>
    </row>
    <row r="496" spans="1:11" ht="31.5" x14ac:dyDescent="0.25">
      <c r="A496" s="52" t="s">
        <v>3388</v>
      </c>
      <c r="B496" s="54" t="s">
        <v>676</v>
      </c>
      <c r="C496" s="55" t="s">
        <v>2474</v>
      </c>
      <c r="D496" s="53" t="s">
        <v>39</v>
      </c>
      <c r="E496" s="88">
        <v>21.6</v>
      </c>
      <c r="F496" s="76"/>
      <c r="G496" s="76">
        <f t="shared" si="63"/>
        <v>0</v>
      </c>
      <c r="K496" s="173"/>
    </row>
    <row r="497" spans="1:11" ht="31.5" x14ac:dyDescent="0.25">
      <c r="A497" s="52" t="s">
        <v>3389</v>
      </c>
      <c r="B497" s="54" t="s">
        <v>676</v>
      </c>
      <c r="C497" s="55" t="s">
        <v>2220</v>
      </c>
      <c r="D497" s="53" t="s">
        <v>41</v>
      </c>
      <c r="E497" s="88">
        <v>26.6</v>
      </c>
      <c r="F497" s="76"/>
      <c r="G497" s="76">
        <f t="shared" si="63"/>
        <v>0</v>
      </c>
    </row>
    <row r="498" spans="1:11" ht="31.5" x14ac:dyDescent="0.25">
      <c r="A498" s="52" t="s">
        <v>3390</v>
      </c>
      <c r="B498" s="54" t="s">
        <v>676</v>
      </c>
      <c r="C498" s="55" t="s">
        <v>2476</v>
      </c>
      <c r="D498" s="53" t="s">
        <v>677</v>
      </c>
      <c r="E498" s="88">
        <v>1</v>
      </c>
      <c r="F498" s="76"/>
      <c r="G498" s="76">
        <f t="shared" si="63"/>
        <v>0</v>
      </c>
      <c r="K498" s="173"/>
    </row>
    <row r="499" spans="1:11" ht="47.25" x14ac:dyDescent="0.25">
      <c r="A499" s="27"/>
      <c r="B499" s="14"/>
      <c r="C499" s="253" t="s">
        <v>2569</v>
      </c>
      <c r="D499" s="102"/>
      <c r="E499" s="259"/>
      <c r="F499" s="80"/>
      <c r="G499" s="87">
        <f>SUM(G488:G498)</f>
        <v>0</v>
      </c>
      <c r="H499" s="254"/>
    </row>
    <row r="500" spans="1:11" ht="18.75" x14ac:dyDescent="0.3">
      <c r="A500" s="401" t="s">
        <v>396</v>
      </c>
      <c r="B500" s="402"/>
      <c r="C500" s="402"/>
      <c r="D500" s="402"/>
      <c r="E500" s="402"/>
      <c r="F500" s="107"/>
      <c r="G500" s="47">
        <f>G499+G486+G470+G455+G441+G427+G411+G395+G379+G363+G347+G331+G317+G303+G288+G275+G261+G245+G229+G216+G200+G185+G171+G155+G141+G126+G110+G94+G78+G62+G49+G35+G19</f>
        <v>0</v>
      </c>
    </row>
  </sheetData>
  <mergeCells count="7">
    <mergeCell ref="A500:E500"/>
    <mergeCell ref="G2:G4"/>
    <mergeCell ref="B3:B4"/>
    <mergeCell ref="A2:A4"/>
    <mergeCell ref="D2:D4"/>
    <mergeCell ref="E2:E4"/>
    <mergeCell ref="F2:F4"/>
  </mergeCells>
  <phoneticPr fontId="2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573F4-2610-4C5C-81D2-4A1CD2984FB1}">
  <dimension ref="A2:K89"/>
  <sheetViews>
    <sheetView zoomScaleNormal="100" workbookViewId="0">
      <selection activeCell="C2" sqref="C2"/>
    </sheetView>
  </sheetViews>
  <sheetFormatPr defaultColWidth="9.140625" defaultRowHeight="15.75" x14ac:dyDescent="0.25"/>
  <cols>
    <col min="1" max="1" width="7.140625" style="39" customWidth="1"/>
    <col min="2" max="2" width="14.85546875" style="39" customWidth="1"/>
    <col min="3" max="3" width="68.42578125" style="3" customWidth="1"/>
    <col min="4" max="4" width="9.28515625" style="39" bestFit="1" customWidth="1"/>
    <col min="5" max="5" width="14.28515625" style="39" customWidth="1"/>
    <col min="6" max="6" width="14.7109375" style="86" bestFit="1" customWidth="1"/>
    <col min="7" max="7" width="16.28515625" style="75" customWidth="1"/>
    <col min="8" max="8" width="16.28515625" style="3" customWidth="1"/>
    <col min="9" max="9" width="17.140625" style="3" customWidth="1"/>
    <col min="10" max="10" width="9.140625" style="3"/>
    <col min="11" max="11" width="59.28515625" style="3" customWidth="1"/>
    <col min="12" max="16384" width="9.140625" style="3"/>
  </cols>
  <sheetData>
    <row r="2" spans="1:11" ht="26.25" customHeight="1" x14ac:dyDescent="0.25">
      <c r="A2" s="412" t="s">
        <v>0</v>
      </c>
      <c r="B2" s="255" t="s">
        <v>1</v>
      </c>
      <c r="C2" s="256" t="s">
        <v>687</v>
      </c>
      <c r="D2" s="413" t="s">
        <v>2</v>
      </c>
      <c r="E2" s="413" t="s">
        <v>3</v>
      </c>
      <c r="F2" s="411" t="s">
        <v>4</v>
      </c>
      <c r="G2" s="411" t="s">
        <v>5</v>
      </c>
    </row>
    <row r="3" spans="1:11" ht="22.5" customHeight="1" x14ac:dyDescent="0.25">
      <c r="A3" s="412"/>
      <c r="B3" s="412" t="s">
        <v>6</v>
      </c>
      <c r="C3" s="257" t="s">
        <v>7</v>
      </c>
      <c r="D3" s="413"/>
      <c r="E3" s="413"/>
      <c r="F3" s="411"/>
      <c r="G3" s="411"/>
    </row>
    <row r="4" spans="1:11" x14ac:dyDescent="0.25">
      <c r="A4" s="412"/>
      <c r="B4" s="412"/>
      <c r="C4" s="257" t="s">
        <v>8</v>
      </c>
      <c r="D4" s="413"/>
      <c r="E4" s="413"/>
      <c r="F4" s="411"/>
      <c r="G4" s="411"/>
      <c r="K4" s="173"/>
    </row>
    <row r="5" spans="1:1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</row>
    <row r="6" spans="1:11" ht="47.25" x14ac:dyDescent="0.25">
      <c r="A6" s="68">
        <v>1</v>
      </c>
      <c r="B6" s="68"/>
      <c r="C6" s="69" t="s">
        <v>2570</v>
      </c>
      <c r="D6" s="68"/>
      <c r="E6" s="68"/>
      <c r="F6" s="83"/>
      <c r="G6" s="74"/>
    </row>
    <row r="7" spans="1:11" ht="31.5" x14ac:dyDescent="0.25">
      <c r="A7" s="52" t="s">
        <v>689</v>
      </c>
      <c r="B7" s="54" t="s">
        <v>676</v>
      </c>
      <c r="C7" s="321" t="s">
        <v>3052</v>
      </c>
      <c r="D7" s="18" t="s">
        <v>29</v>
      </c>
      <c r="E7" s="320">
        <v>1</v>
      </c>
      <c r="F7" s="81"/>
      <c r="G7" s="76">
        <f t="shared" ref="G7" si="0">ROUND(E7*F7,2)</f>
        <v>0</v>
      </c>
    </row>
    <row r="8" spans="1:11" x14ac:dyDescent="0.25">
      <c r="A8" s="52" t="s">
        <v>691</v>
      </c>
      <c r="B8" s="54" t="s">
        <v>676</v>
      </c>
      <c r="C8" s="55" t="s">
        <v>2470</v>
      </c>
      <c r="D8" s="53" t="s">
        <v>41</v>
      </c>
      <c r="E8" s="88">
        <v>48.7</v>
      </c>
      <c r="F8" s="76"/>
      <c r="G8" s="76">
        <f t="shared" ref="G8:G21" si="1">ROUND(E8*F8,2)</f>
        <v>0</v>
      </c>
    </row>
    <row r="9" spans="1:11" x14ac:dyDescent="0.25">
      <c r="A9" s="52" t="s">
        <v>692</v>
      </c>
      <c r="B9" s="54" t="s">
        <v>676</v>
      </c>
      <c r="C9" s="55" t="s">
        <v>2471</v>
      </c>
      <c r="D9" s="53" t="s">
        <v>41</v>
      </c>
      <c r="E9" s="88">
        <v>48.7</v>
      </c>
      <c r="F9" s="76"/>
      <c r="G9" s="76">
        <f t="shared" si="1"/>
        <v>0</v>
      </c>
    </row>
    <row r="10" spans="1:11" ht="47.25" x14ac:dyDescent="0.25">
      <c r="A10" s="52" t="s">
        <v>693</v>
      </c>
      <c r="B10" s="54" t="s">
        <v>676</v>
      </c>
      <c r="C10" s="55" t="s">
        <v>2638</v>
      </c>
      <c r="D10" s="53" t="s">
        <v>41</v>
      </c>
      <c r="E10" s="88">
        <v>224</v>
      </c>
      <c r="F10" s="76"/>
      <c r="G10" s="76">
        <f t="shared" si="1"/>
        <v>0</v>
      </c>
      <c r="K10" s="173"/>
    </row>
    <row r="11" spans="1:11" ht="47.25" x14ac:dyDescent="0.25">
      <c r="A11" s="52" t="s">
        <v>694</v>
      </c>
      <c r="B11" s="54" t="s">
        <v>676</v>
      </c>
      <c r="C11" s="55" t="s">
        <v>2650</v>
      </c>
      <c r="D11" s="53" t="s">
        <v>39</v>
      </c>
      <c r="E11" s="88">
        <v>512</v>
      </c>
      <c r="F11" s="76"/>
      <c r="G11" s="76">
        <f t="shared" si="1"/>
        <v>0</v>
      </c>
      <c r="K11" s="173"/>
    </row>
    <row r="12" spans="1:11" ht="31.5" x14ac:dyDescent="0.25">
      <c r="A12" s="52" t="s">
        <v>695</v>
      </c>
      <c r="B12" s="54" t="s">
        <v>676</v>
      </c>
      <c r="C12" s="55" t="s">
        <v>2217</v>
      </c>
      <c r="D12" s="53" t="s">
        <v>39</v>
      </c>
      <c r="E12" s="88">
        <v>904</v>
      </c>
      <c r="F12" s="76"/>
      <c r="G12" s="76">
        <f t="shared" si="1"/>
        <v>0</v>
      </c>
    </row>
    <row r="13" spans="1:11" x14ac:dyDescent="0.25">
      <c r="A13" s="52" t="s">
        <v>696</v>
      </c>
      <c r="B13" s="54" t="s">
        <v>676</v>
      </c>
      <c r="C13" s="55" t="s">
        <v>2571</v>
      </c>
      <c r="D13" s="53" t="s">
        <v>39</v>
      </c>
      <c r="E13" s="88">
        <v>108</v>
      </c>
      <c r="F13" s="76"/>
      <c r="G13" s="76">
        <f t="shared" si="1"/>
        <v>0</v>
      </c>
    </row>
    <row r="14" spans="1:11" ht="63" x14ac:dyDescent="0.25">
      <c r="A14" s="52" t="s">
        <v>697</v>
      </c>
      <c r="B14" s="54" t="s">
        <v>676</v>
      </c>
      <c r="C14" s="55" t="s">
        <v>2572</v>
      </c>
      <c r="D14" s="53" t="s">
        <v>39</v>
      </c>
      <c r="E14" s="88">
        <v>103</v>
      </c>
      <c r="F14" s="76"/>
      <c r="G14" s="76">
        <f t="shared" si="1"/>
        <v>0</v>
      </c>
      <c r="K14" s="173"/>
    </row>
    <row r="15" spans="1:11" ht="63" x14ac:dyDescent="0.25">
      <c r="A15" s="52" t="s">
        <v>698</v>
      </c>
      <c r="B15" s="54" t="s">
        <v>676</v>
      </c>
      <c r="C15" s="55" t="s">
        <v>2573</v>
      </c>
      <c r="D15" s="53" t="s">
        <v>39</v>
      </c>
      <c r="E15" s="88">
        <v>103</v>
      </c>
      <c r="F15" s="76"/>
      <c r="G15" s="76">
        <f t="shared" si="1"/>
        <v>0</v>
      </c>
      <c r="K15" s="173"/>
    </row>
    <row r="16" spans="1:11" ht="31.5" x14ac:dyDescent="0.25">
      <c r="A16" s="52" t="s">
        <v>699</v>
      </c>
      <c r="B16" s="54" t="s">
        <v>676</v>
      </c>
      <c r="C16" s="55" t="s">
        <v>2574</v>
      </c>
      <c r="D16" s="53" t="s">
        <v>39</v>
      </c>
      <c r="E16" s="88">
        <v>1047</v>
      </c>
      <c r="F16" s="76"/>
      <c r="G16" s="76">
        <f t="shared" si="1"/>
        <v>0</v>
      </c>
      <c r="K16" s="173"/>
    </row>
    <row r="17" spans="1:11" ht="31.5" x14ac:dyDescent="0.25">
      <c r="A17" s="52" t="s">
        <v>700</v>
      </c>
      <c r="B17" s="54" t="s">
        <v>676</v>
      </c>
      <c r="C17" s="55" t="s">
        <v>2575</v>
      </c>
      <c r="D17" s="53" t="s">
        <v>39</v>
      </c>
      <c r="E17" s="88">
        <v>151.80000000000001</v>
      </c>
      <c r="F17" s="76"/>
      <c r="G17" s="76">
        <f t="shared" si="1"/>
        <v>0</v>
      </c>
      <c r="K17" s="173"/>
    </row>
    <row r="18" spans="1:11" x14ac:dyDescent="0.25">
      <c r="A18" s="52" t="s">
        <v>701</v>
      </c>
      <c r="B18" s="54" t="s">
        <v>676</v>
      </c>
      <c r="C18" s="55" t="s">
        <v>2576</v>
      </c>
      <c r="D18" s="53" t="s">
        <v>39</v>
      </c>
      <c r="E18" s="88">
        <v>609</v>
      </c>
      <c r="F18" s="76"/>
      <c r="G18" s="76">
        <f t="shared" si="1"/>
        <v>0</v>
      </c>
      <c r="K18" s="173"/>
    </row>
    <row r="19" spans="1:11" x14ac:dyDescent="0.25">
      <c r="A19" s="52" t="s">
        <v>702</v>
      </c>
      <c r="B19" s="54" t="s">
        <v>676</v>
      </c>
      <c r="C19" s="55" t="s">
        <v>2577</v>
      </c>
      <c r="D19" s="53" t="s">
        <v>250</v>
      </c>
      <c r="E19" s="88">
        <v>2</v>
      </c>
      <c r="F19" s="76"/>
      <c r="G19" s="76">
        <f t="shared" si="1"/>
        <v>0</v>
      </c>
      <c r="K19" s="173"/>
    </row>
    <row r="20" spans="1:11" ht="31.5" x14ac:dyDescent="0.25">
      <c r="A20" s="52" t="s">
        <v>703</v>
      </c>
      <c r="B20" s="54" t="s">
        <v>676</v>
      </c>
      <c r="C20" s="55" t="s">
        <v>2220</v>
      </c>
      <c r="D20" s="53" t="s">
        <v>41</v>
      </c>
      <c r="E20" s="88">
        <v>224</v>
      </c>
      <c r="F20" s="76"/>
      <c r="G20" s="76">
        <f t="shared" si="1"/>
        <v>0</v>
      </c>
    </row>
    <row r="21" spans="1:11" x14ac:dyDescent="0.25">
      <c r="A21" s="52" t="s">
        <v>704</v>
      </c>
      <c r="B21" s="54" t="s">
        <v>676</v>
      </c>
      <c r="C21" s="55" t="s">
        <v>2578</v>
      </c>
      <c r="D21" s="53" t="s">
        <v>677</v>
      </c>
      <c r="E21" s="88">
        <v>1</v>
      </c>
      <c r="F21" s="76"/>
      <c r="G21" s="76">
        <f t="shared" si="1"/>
        <v>0</v>
      </c>
      <c r="K21" s="173"/>
    </row>
    <row r="22" spans="1:11" ht="47.25" x14ac:dyDescent="0.25">
      <c r="A22" s="27"/>
      <c r="B22" s="14"/>
      <c r="C22" s="253" t="s">
        <v>2579</v>
      </c>
      <c r="D22" s="102"/>
      <c r="E22" s="259"/>
      <c r="F22" s="80"/>
      <c r="G22" s="87">
        <f>SUM(G7:G21)</f>
        <v>0</v>
      </c>
    </row>
    <row r="23" spans="1:11" ht="47.25" x14ac:dyDescent="0.25">
      <c r="A23" s="68">
        <v>2</v>
      </c>
      <c r="B23" s="68"/>
      <c r="C23" s="69" t="s">
        <v>2580</v>
      </c>
      <c r="D23" s="68"/>
      <c r="E23" s="258"/>
      <c r="F23" s="83"/>
      <c r="G23" s="74"/>
    </row>
    <row r="24" spans="1:11" ht="31.5" x14ac:dyDescent="0.25">
      <c r="A24" s="52" t="s">
        <v>2413</v>
      </c>
      <c r="B24" s="54" t="s">
        <v>676</v>
      </c>
      <c r="C24" s="321" t="s">
        <v>3052</v>
      </c>
      <c r="D24" s="18" t="s">
        <v>29</v>
      </c>
      <c r="E24" s="320">
        <v>1</v>
      </c>
      <c r="F24" s="81"/>
      <c r="G24" s="76">
        <f t="shared" ref="G24" si="2">ROUND(E24*F24,2)</f>
        <v>0</v>
      </c>
    </row>
    <row r="25" spans="1:11" x14ac:dyDescent="0.25">
      <c r="A25" s="52" t="s">
        <v>2415</v>
      </c>
      <c r="B25" s="54" t="s">
        <v>676</v>
      </c>
      <c r="C25" s="55" t="s">
        <v>2643</v>
      </c>
      <c r="D25" s="53" t="s">
        <v>41</v>
      </c>
      <c r="E25" s="88">
        <v>48.7</v>
      </c>
      <c r="F25" s="76"/>
      <c r="G25" s="76">
        <f t="shared" ref="G25:G38" si="3">ROUND(E25*F25,2)</f>
        <v>0</v>
      </c>
    </row>
    <row r="26" spans="1:11" x14ac:dyDescent="0.25">
      <c r="A26" s="52" t="s">
        <v>2416</v>
      </c>
      <c r="B26" s="54" t="s">
        <v>676</v>
      </c>
      <c r="C26" s="55" t="s">
        <v>2471</v>
      </c>
      <c r="D26" s="53" t="s">
        <v>41</v>
      </c>
      <c r="E26" s="88">
        <v>48.7</v>
      </c>
      <c r="F26" s="76"/>
      <c r="G26" s="76">
        <f t="shared" si="3"/>
        <v>0</v>
      </c>
    </row>
    <row r="27" spans="1:11" ht="47.25" x14ac:dyDescent="0.25">
      <c r="A27" s="52" t="s">
        <v>2478</v>
      </c>
      <c r="B27" s="54" t="s">
        <v>676</v>
      </c>
      <c r="C27" s="55" t="s">
        <v>2638</v>
      </c>
      <c r="D27" s="53" t="s">
        <v>41</v>
      </c>
      <c r="E27" s="88">
        <v>97.2</v>
      </c>
      <c r="F27" s="76"/>
      <c r="G27" s="76">
        <f t="shared" si="3"/>
        <v>0</v>
      </c>
      <c r="K27" s="173"/>
    </row>
    <row r="28" spans="1:11" ht="47.25" x14ac:dyDescent="0.25">
      <c r="A28" s="52" t="s">
        <v>705</v>
      </c>
      <c r="B28" s="54" t="s">
        <v>676</v>
      </c>
      <c r="C28" s="55" t="s">
        <v>2651</v>
      </c>
      <c r="D28" s="53" t="s">
        <v>39</v>
      </c>
      <c r="E28" s="88">
        <v>242</v>
      </c>
      <c r="F28" s="76"/>
      <c r="G28" s="76">
        <f t="shared" si="3"/>
        <v>0</v>
      </c>
      <c r="K28" s="173"/>
    </row>
    <row r="29" spans="1:11" ht="31.5" x14ac:dyDescent="0.25">
      <c r="A29" s="52" t="s">
        <v>707</v>
      </c>
      <c r="B29" s="54" t="s">
        <v>676</v>
      </c>
      <c r="C29" s="55" t="s">
        <v>2217</v>
      </c>
      <c r="D29" s="53" t="s">
        <v>39</v>
      </c>
      <c r="E29" s="88">
        <v>486</v>
      </c>
      <c r="F29" s="76"/>
      <c r="G29" s="76">
        <f t="shared" si="3"/>
        <v>0</v>
      </c>
    </row>
    <row r="30" spans="1:11" x14ac:dyDescent="0.25">
      <c r="A30" s="52" t="s">
        <v>709</v>
      </c>
      <c r="B30" s="54" t="s">
        <v>676</v>
      </c>
      <c r="C30" s="55" t="s">
        <v>2571</v>
      </c>
      <c r="D30" s="53" t="s">
        <v>39</v>
      </c>
      <c r="E30" s="88">
        <v>90</v>
      </c>
      <c r="F30" s="76"/>
      <c r="G30" s="76">
        <f t="shared" si="3"/>
        <v>0</v>
      </c>
    </row>
    <row r="31" spans="1:11" ht="63" x14ac:dyDescent="0.25">
      <c r="A31" s="52" t="s">
        <v>711</v>
      </c>
      <c r="B31" s="54" t="s">
        <v>676</v>
      </c>
      <c r="C31" s="55" t="s">
        <v>2572</v>
      </c>
      <c r="D31" s="53" t="s">
        <v>39</v>
      </c>
      <c r="E31" s="88">
        <v>47</v>
      </c>
      <c r="F31" s="76"/>
      <c r="G31" s="76">
        <f t="shared" si="3"/>
        <v>0</v>
      </c>
      <c r="K31" s="173"/>
    </row>
    <row r="32" spans="1:11" ht="63" x14ac:dyDescent="0.25">
      <c r="A32" s="52" t="s">
        <v>713</v>
      </c>
      <c r="B32" s="54" t="s">
        <v>676</v>
      </c>
      <c r="C32" s="55" t="s">
        <v>2573</v>
      </c>
      <c r="D32" s="53" t="s">
        <v>39</v>
      </c>
      <c r="E32" s="88">
        <v>47</v>
      </c>
      <c r="F32" s="76"/>
      <c r="G32" s="76">
        <f t="shared" si="3"/>
        <v>0</v>
      </c>
      <c r="K32" s="173"/>
    </row>
    <row r="33" spans="1:11" ht="31.5" x14ac:dyDescent="0.25">
      <c r="A33" s="52" t="s">
        <v>715</v>
      </c>
      <c r="B33" s="54" t="s">
        <v>676</v>
      </c>
      <c r="C33" s="55" t="s">
        <v>2581</v>
      </c>
      <c r="D33" s="53" t="s">
        <v>39</v>
      </c>
      <c r="E33" s="88">
        <v>459</v>
      </c>
      <c r="F33" s="76"/>
      <c r="G33" s="76">
        <f t="shared" si="3"/>
        <v>0</v>
      </c>
      <c r="K33" s="173"/>
    </row>
    <row r="34" spans="1:11" ht="31.5" x14ac:dyDescent="0.25">
      <c r="A34" s="52" t="s">
        <v>717</v>
      </c>
      <c r="B34" s="54" t="s">
        <v>676</v>
      </c>
      <c r="C34" s="55" t="s">
        <v>2582</v>
      </c>
      <c r="D34" s="53" t="s">
        <v>39</v>
      </c>
      <c r="E34" s="88">
        <v>151.80000000000001</v>
      </c>
      <c r="F34" s="76"/>
      <c r="G34" s="76">
        <f t="shared" si="3"/>
        <v>0</v>
      </c>
      <c r="K34" s="173"/>
    </row>
    <row r="35" spans="1:11" x14ac:dyDescent="0.25">
      <c r="A35" s="52" t="s">
        <v>719</v>
      </c>
      <c r="B35" s="54" t="s">
        <v>676</v>
      </c>
      <c r="C35" s="55" t="s">
        <v>2583</v>
      </c>
      <c r="D35" s="53" t="s">
        <v>39</v>
      </c>
      <c r="E35" s="88">
        <v>411</v>
      </c>
      <c r="F35" s="76"/>
      <c r="G35" s="76">
        <f t="shared" si="3"/>
        <v>0</v>
      </c>
      <c r="K35" s="173"/>
    </row>
    <row r="36" spans="1:11" x14ac:dyDescent="0.25">
      <c r="A36" s="52" t="s">
        <v>721</v>
      </c>
      <c r="B36" s="54" t="s">
        <v>676</v>
      </c>
      <c r="C36" s="55" t="s">
        <v>2577</v>
      </c>
      <c r="D36" s="53" t="s">
        <v>250</v>
      </c>
      <c r="E36" s="88">
        <v>2</v>
      </c>
      <c r="F36" s="76"/>
      <c r="G36" s="76">
        <f t="shared" si="3"/>
        <v>0</v>
      </c>
      <c r="K36" s="173"/>
    </row>
    <row r="37" spans="1:11" ht="31.5" x14ac:dyDescent="0.25">
      <c r="A37" s="52" t="s">
        <v>723</v>
      </c>
      <c r="B37" s="54" t="s">
        <v>676</v>
      </c>
      <c r="C37" s="55" t="s">
        <v>2220</v>
      </c>
      <c r="D37" s="53" t="s">
        <v>41</v>
      </c>
      <c r="E37" s="88">
        <v>97.2</v>
      </c>
      <c r="F37" s="76"/>
      <c r="G37" s="76">
        <f t="shared" si="3"/>
        <v>0</v>
      </c>
    </row>
    <row r="38" spans="1:11" x14ac:dyDescent="0.25">
      <c r="A38" s="52" t="s">
        <v>725</v>
      </c>
      <c r="B38" s="54" t="s">
        <v>676</v>
      </c>
      <c r="C38" s="55" t="s">
        <v>2578</v>
      </c>
      <c r="D38" s="53" t="s">
        <v>677</v>
      </c>
      <c r="E38" s="88">
        <v>1</v>
      </c>
      <c r="F38" s="76"/>
      <c r="G38" s="76">
        <f t="shared" si="3"/>
        <v>0</v>
      </c>
      <c r="K38" s="173"/>
    </row>
    <row r="39" spans="1:11" ht="47.25" x14ac:dyDescent="0.25">
      <c r="A39" s="27"/>
      <c r="B39" s="14"/>
      <c r="C39" s="253" t="s">
        <v>2584</v>
      </c>
      <c r="D39" s="102"/>
      <c r="E39" s="259"/>
      <c r="F39" s="80"/>
      <c r="G39" s="87">
        <f>SUM(G24:G38)</f>
        <v>0</v>
      </c>
    </row>
    <row r="40" spans="1:11" ht="47.25" x14ac:dyDescent="0.25">
      <c r="A40" s="68">
        <v>3</v>
      </c>
      <c r="B40" s="68"/>
      <c r="C40" s="69" t="s">
        <v>2585</v>
      </c>
      <c r="D40" s="68"/>
      <c r="E40" s="258"/>
      <c r="F40" s="83"/>
      <c r="G40" s="74"/>
    </row>
    <row r="41" spans="1:11" ht="31.5" x14ac:dyDescent="0.25">
      <c r="A41" s="52" t="s">
        <v>2891</v>
      </c>
      <c r="B41" s="54" t="s">
        <v>676</v>
      </c>
      <c r="C41" s="321" t="s">
        <v>3052</v>
      </c>
      <c r="D41" s="18" t="s">
        <v>29</v>
      </c>
      <c r="E41" s="320">
        <v>1</v>
      </c>
      <c r="F41" s="81"/>
      <c r="G41" s="76">
        <f t="shared" ref="G41" si="4">ROUND(E41*F41,2)</f>
        <v>0</v>
      </c>
    </row>
    <row r="42" spans="1:11" x14ac:dyDescent="0.25">
      <c r="A42" s="52" t="s">
        <v>2892</v>
      </c>
      <c r="B42" s="54" t="s">
        <v>676</v>
      </c>
      <c r="C42" s="55" t="s">
        <v>2643</v>
      </c>
      <c r="D42" s="53" t="s">
        <v>41</v>
      </c>
      <c r="E42" s="88">
        <v>48.7</v>
      </c>
      <c r="F42" s="76"/>
      <c r="G42" s="76">
        <f t="shared" ref="G42:G55" si="5">ROUND(E42*F42,2)</f>
        <v>0</v>
      </c>
    </row>
    <row r="43" spans="1:11" x14ac:dyDescent="0.25">
      <c r="A43" s="52" t="s">
        <v>2481</v>
      </c>
      <c r="B43" s="54" t="s">
        <v>676</v>
      </c>
      <c r="C43" s="55" t="s">
        <v>2471</v>
      </c>
      <c r="D43" s="53" t="s">
        <v>41</v>
      </c>
      <c r="E43" s="88">
        <v>48.7</v>
      </c>
      <c r="F43" s="76"/>
      <c r="G43" s="76">
        <f t="shared" si="5"/>
        <v>0</v>
      </c>
    </row>
    <row r="44" spans="1:11" ht="47.25" x14ac:dyDescent="0.25">
      <c r="A44" s="52" t="s">
        <v>2482</v>
      </c>
      <c r="B44" s="54" t="s">
        <v>676</v>
      </c>
      <c r="C44" s="55" t="s">
        <v>2638</v>
      </c>
      <c r="D44" s="53" t="s">
        <v>41</v>
      </c>
      <c r="E44" s="88">
        <v>97.2</v>
      </c>
      <c r="F44" s="76"/>
      <c r="G44" s="76">
        <f t="shared" si="5"/>
        <v>0</v>
      </c>
      <c r="K44" s="173"/>
    </row>
    <row r="45" spans="1:11" ht="47.25" x14ac:dyDescent="0.25">
      <c r="A45" s="52" t="s">
        <v>2483</v>
      </c>
      <c r="B45" s="54" t="s">
        <v>676</v>
      </c>
      <c r="C45" s="55" t="s">
        <v>2651</v>
      </c>
      <c r="D45" s="53" t="s">
        <v>39</v>
      </c>
      <c r="E45" s="88">
        <v>242</v>
      </c>
      <c r="F45" s="76"/>
      <c r="G45" s="76">
        <f t="shared" si="5"/>
        <v>0</v>
      </c>
      <c r="K45" s="173"/>
    </row>
    <row r="46" spans="1:11" ht="31.5" x14ac:dyDescent="0.25">
      <c r="A46" s="52" t="s">
        <v>2484</v>
      </c>
      <c r="B46" s="54" t="s">
        <v>676</v>
      </c>
      <c r="C46" s="55" t="s">
        <v>2217</v>
      </c>
      <c r="D46" s="53" t="s">
        <v>39</v>
      </c>
      <c r="E46" s="88">
        <v>486</v>
      </c>
      <c r="F46" s="76"/>
      <c r="G46" s="76">
        <f t="shared" si="5"/>
        <v>0</v>
      </c>
    </row>
    <row r="47" spans="1:11" x14ac:dyDescent="0.25">
      <c r="A47" s="52" t="s">
        <v>2485</v>
      </c>
      <c r="B47" s="54" t="s">
        <v>676</v>
      </c>
      <c r="C47" s="55" t="s">
        <v>2571</v>
      </c>
      <c r="D47" s="53" t="s">
        <v>39</v>
      </c>
      <c r="E47" s="88">
        <v>90</v>
      </c>
      <c r="F47" s="76"/>
      <c r="G47" s="76">
        <f t="shared" si="5"/>
        <v>0</v>
      </c>
    </row>
    <row r="48" spans="1:11" ht="63" x14ac:dyDescent="0.25">
      <c r="A48" s="52" t="s">
        <v>2486</v>
      </c>
      <c r="B48" s="54" t="s">
        <v>676</v>
      </c>
      <c r="C48" s="55" t="s">
        <v>2572</v>
      </c>
      <c r="D48" s="53" t="s">
        <v>39</v>
      </c>
      <c r="E48" s="88">
        <v>47</v>
      </c>
      <c r="F48" s="76"/>
      <c r="G48" s="76">
        <f t="shared" si="5"/>
        <v>0</v>
      </c>
      <c r="K48" s="173"/>
    </row>
    <row r="49" spans="1:11" ht="63" x14ac:dyDescent="0.25">
      <c r="A49" s="52" t="s">
        <v>2487</v>
      </c>
      <c r="B49" s="54" t="s">
        <v>676</v>
      </c>
      <c r="C49" s="55" t="s">
        <v>2573</v>
      </c>
      <c r="D49" s="53" t="s">
        <v>39</v>
      </c>
      <c r="E49" s="88">
        <v>47</v>
      </c>
      <c r="F49" s="76"/>
      <c r="G49" s="76">
        <f t="shared" si="5"/>
        <v>0</v>
      </c>
      <c r="K49" s="173"/>
    </row>
    <row r="50" spans="1:11" ht="31.5" x14ac:dyDescent="0.25">
      <c r="A50" s="52" t="s">
        <v>2488</v>
      </c>
      <c r="B50" s="54" t="s">
        <v>676</v>
      </c>
      <c r="C50" s="55" t="s">
        <v>2581</v>
      </c>
      <c r="D50" s="53" t="s">
        <v>39</v>
      </c>
      <c r="E50" s="88">
        <v>459</v>
      </c>
      <c r="F50" s="76"/>
      <c r="G50" s="76">
        <f t="shared" si="5"/>
        <v>0</v>
      </c>
      <c r="K50" s="173"/>
    </row>
    <row r="51" spans="1:11" ht="31.5" x14ac:dyDescent="0.25">
      <c r="A51" s="52" t="s">
        <v>2489</v>
      </c>
      <c r="B51" s="54" t="s">
        <v>676</v>
      </c>
      <c r="C51" s="55" t="s">
        <v>2582</v>
      </c>
      <c r="D51" s="53" t="s">
        <v>39</v>
      </c>
      <c r="E51" s="88">
        <v>79.2</v>
      </c>
      <c r="F51" s="76"/>
      <c r="G51" s="76">
        <f t="shared" si="5"/>
        <v>0</v>
      </c>
      <c r="K51" s="173"/>
    </row>
    <row r="52" spans="1:11" x14ac:dyDescent="0.25">
      <c r="A52" s="52" t="s">
        <v>2490</v>
      </c>
      <c r="B52" s="54" t="s">
        <v>676</v>
      </c>
      <c r="C52" s="55" t="s">
        <v>2583</v>
      </c>
      <c r="D52" s="53" t="s">
        <v>39</v>
      </c>
      <c r="E52" s="88">
        <v>411</v>
      </c>
      <c r="F52" s="76"/>
      <c r="G52" s="76">
        <f t="shared" si="5"/>
        <v>0</v>
      </c>
      <c r="K52" s="173"/>
    </row>
    <row r="53" spans="1:11" x14ac:dyDescent="0.25">
      <c r="A53" s="52" t="s">
        <v>3391</v>
      </c>
      <c r="B53" s="54" t="s">
        <v>676</v>
      </c>
      <c r="C53" s="55" t="s">
        <v>2577</v>
      </c>
      <c r="D53" s="53" t="s">
        <v>250</v>
      </c>
      <c r="E53" s="88">
        <v>2</v>
      </c>
      <c r="F53" s="76"/>
      <c r="G53" s="76">
        <f t="shared" si="5"/>
        <v>0</v>
      </c>
      <c r="K53" s="173"/>
    </row>
    <row r="54" spans="1:11" ht="31.5" x14ac:dyDescent="0.25">
      <c r="A54" s="52" t="s">
        <v>3392</v>
      </c>
      <c r="B54" s="54" t="s">
        <v>676</v>
      </c>
      <c r="C54" s="55" t="s">
        <v>2220</v>
      </c>
      <c r="D54" s="53" t="s">
        <v>41</v>
      </c>
      <c r="E54" s="88">
        <v>97.2</v>
      </c>
      <c r="F54" s="76"/>
      <c r="G54" s="76">
        <f t="shared" si="5"/>
        <v>0</v>
      </c>
    </row>
    <row r="55" spans="1:11" x14ac:dyDescent="0.25">
      <c r="A55" s="52" t="s">
        <v>3393</v>
      </c>
      <c r="B55" s="54" t="s">
        <v>676</v>
      </c>
      <c r="C55" s="55" t="s">
        <v>2578</v>
      </c>
      <c r="D55" s="53" t="s">
        <v>677</v>
      </c>
      <c r="E55" s="88">
        <v>1</v>
      </c>
      <c r="F55" s="76"/>
      <c r="G55" s="76">
        <f t="shared" si="5"/>
        <v>0</v>
      </c>
      <c r="K55" s="173"/>
    </row>
    <row r="56" spans="1:11" ht="47.25" x14ac:dyDescent="0.25">
      <c r="A56" s="27"/>
      <c r="B56" s="14"/>
      <c r="C56" s="253" t="s">
        <v>2586</v>
      </c>
      <c r="D56" s="102"/>
      <c r="E56" s="259"/>
      <c r="F56" s="80"/>
      <c r="G56" s="87">
        <f>SUM(G41:G55)</f>
        <v>0</v>
      </c>
    </row>
    <row r="57" spans="1:11" ht="47.25" x14ac:dyDescent="0.25">
      <c r="A57" s="68">
        <v>4</v>
      </c>
      <c r="B57" s="68"/>
      <c r="C57" s="69" t="s">
        <v>2587</v>
      </c>
      <c r="D57" s="68"/>
      <c r="E57" s="258"/>
      <c r="F57" s="83"/>
      <c r="G57" s="74"/>
    </row>
    <row r="58" spans="1:11" ht="31.5" x14ac:dyDescent="0.25">
      <c r="A58" s="52" t="s">
        <v>2939</v>
      </c>
      <c r="B58" s="54" t="s">
        <v>676</v>
      </c>
      <c r="C58" s="321" t="s">
        <v>3052</v>
      </c>
      <c r="D58" s="18" t="s">
        <v>29</v>
      </c>
      <c r="E58" s="320">
        <v>1</v>
      </c>
      <c r="F58" s="81"/>
      <c r="G58" s="76">
        <f t="shared" ref="G58" si="6">ROUND(E58*F58,2)</f>
        <v>0</v>
      </c>
    </row>
    <row r="59" spans="1:11" x14ac:dyDescent="0.25">
      <c r="A59" s="52" t="s">
        <v>2940</v>
      </c>
      <c r="B59" s="54" t="s">
        <v>676</v>
      </c>
      <c r="C59" s="55" t="s">
        <v>2643</v>
      </c>
      <c r="D59" s="53" t="s">
        <v>41</v>
      </c>
      <c r="E59" s="88">
        <v>14.9</v>
      </c>
      <c r="F59" s="76"/>
      <c r="G59" s="76">
        <f t="shared" ref="G59:G72" si="7">ROUND(E59*F59,2)</f>
        <v>0</v>
      </c>
    </row>
    <row r="60" spans="1:11" x14ac:dyDescent="0.25">
      <c r="A60" s="52" t="s">
        <v>2493</v>
      </c>
      <c r="B60" s="54" t="s">
        <v>676</v>
      </c>
      <c r="C60" s="55" t="s">
        <v>2471</v>
      </c>
      <c r="D60" s="53" t="s">
        <v>41</v>
      </c>
      <c r="E60" s="88">
        <v>14.9</v>
      </c>
      <c r="F60" s="76"/>
      <c r="G60" s="76">
        <f t="shared" si="7"/>
        <v>0</v>
      </c>
    </row>
    <row r="61" spans="1:11" ht="47.25" x14ac:dyDescent="0.25">
      <c r="A61" s="52" t="s">
        <v>2494</v>
      </c>
      <c r="B61" s="54" t="s">
        <v>676</v>
      </c>
      <c r="C61" s="55" t="s">
        <v>2638</v>
      </c>
      <c r="D61" s="53" t="s">
        <v>41</v>
      </c>
      <c r="E61" s="88">
        <v>60.8</v>
      </c>
      <c r="F61" s="76"/>
      <c r="G61" s="76">
        <f t="shared" si="7"/>
        <v>0</v>
      </c>
      <c r="K61" s="173"/>
    </row>
    <row r="62" spans="1:11" ht="47.25" x14ac:dyDescent="0.25">
      <c r="A62" s="52" t="s">
        <v>2495</v>
      </c>
      <c r="B62" s="54" t="s">
        <v>676</v>
      </c>
      <c r="C62" s="55" t="s">
        <v>2651</v>
      </c>
      <c r="D62" s="53" t="s">
        <v>39</v>
      </c>
      <c r="E62" s="88">
        <v>170</v>
      </c>
      <c r="F62" s="76"/>
      <c r="G62" s="76">
        <f t="shared" si="7"/>
        <v>0</v>
      </c>
      <c r="K62" s="173"/>
    </row>
    <row r="63" spans="1:11" ht="31.5" x14ac:dyDescent="0.25">
      <c r="A63" s="52" t="s">
        <v>2496</v>
      </c>
      <c r="B63" s="54" t="s">
        <v>676</v>
      </c>
      <c r="C63" s="55" t="s">
        <v>2217</v>
      </c>
      <c r="D63" s="53" t="s">
        <v>39</v>
      </c>
      <c r="E63" s="88">
        <v>304</v>
      </c>
      <c r="F63" s="76"/>
      <c r="G63" s="76">
        <f t="shared" si="7"/>
        <v>0</v>
      </c>
    </row>
    <row r="64" spans="1:11" x14ac:dyDescent="0.25">
      <c r="A64" s="52" t="s">
        <v>2497</v>
      </c>
      <c r="B64" s="54" t="s">
        <v>676</v>
      </c>
      <c r="C64" s="55" t="s">
        <v>2571</v>
      </c>
      <c r="D64" s="53" t="s">
        <v>39</v>
      </c>
      <c r="E64" s="88">
        <v>23</v>
      </c>
      <c r="F64" s="76"/>
      <c r="G64" s="76">
        <f t="shared" si="7"/>
        <v>0</v>
      </c>
    </row>
    <row r="65" spans="1:11" ht="63" x14ac:dyDescent="0.25">
      <c r="A65" s="52" t="s">
        <v>2498</v>
      </c>
      <c r="B65" s="54" t="s">
        <v>676</v>
      </c>
      <c r="C65" s="55" t="s">
        <v>2572</v>
      </c>
      <c r="D65" s="53" t="s">
        <v>39</v>
      </c>
      <c r="E65" s="88">
        <v>19</v>
      </c>
      <c r="F65" s="76"/>
      <c r="G65" s="76">
        <f t="shared" si="7"/>
        <v>0</v>
      </c>
      <c r="K65" s="173"/>
    </row>
    <row r="66" spans="1:11" ht="63" x14ac:dyDescent="0.25">
      <c r="A66" s="52" t="s">
        <v>2499</v>
      </c>
      <c r="B66" s="54" t="s">
        <v>676</v>
      </c>
      <c r="C66" s="55" t="s">
        <v>2573</v>
      </c>
      <c r="D66" s="53" t="s">
        <v>39</v>
      </c>
      <c r="E66" s="88">
        <v>19</v>
      </c>
      <c r="F66" s="76"/>
      <c r="G66" s="76">
        <f t="shared" si="7"/>
        <v>0</v>
      </c>
      <c r="K66" s="173"/>
    </row>
    <row r="67" spans="1:11" ht="31.5" x14ac:dyDescent="0.25">
      <c r="A67" s="52" t="s">
        <v>2500</v>
      </c>
      <c r="B67" s="54" t="s">
        <v>676</v>
      </c>
      <c r="C67" s="55" t="s">
        <v>2574</v>
      </c>
      <c r="D67" s="53" t="s">
        <v>39</v>
      </c>
      <c r="E67" s="88">
        <v>387</v>
      </c>
      <c r="F67" s="76"/>
      <c r="G67" s="76">
        <f t="shared" si="7"/>
        <v>0</v>
      </c>
      <c r="K67" s="173"/>
    </row>
    <row r="68" spans="1:11" ht="31.5" x14ac:dyDescent="0.25">
      <c r="A68" s="52" t="s">
        <v>2501</v>
      </c>
      <c r="B68" s="54" t="s">
        <v>676</v>
      </c>
      <c r="C68" s="55" t="s">
        <v>2575</v>
      </c>
      <c r="D68" s="53" t="s">
        <v>39</v>
      </c>
      <c r="E68" s="88">
        <v>45.48</v>
      </c>
      <c r="F68" s="76"/>
      <c r="G68" s="76">
        <f t="shared" si="7"/>
        <v>0</v>
      </c>
      <c r="K68" s="173"/>
    </row>
    <row r="69" spans="1:11" x14ac:dyDescent="0.25">
      <c r="A69" s="52" t="s">
        <v>3394</v>
      </c>
      <c r="B69" s="54" t="s">
        <v>676</v>
      </c>
      <c r="C69" s="55" t="s">
        <v>2576</v>
      </c>
      <c r="D69" s="53" t="s">
        <v>39</v>
      </c>
      <c r="E69" s="88">
        <v>126</v>
      </c>
      <c r="F69" s="76"/>
      <c r="G69" s="76">
        <f t="shared" si="7"/>
        <v>0</v>
      </c>
      <c r="K69" s="173"/>
    </row>
    <row r="70" spans="1:11" x14ac:dyDescent="0.25">
      <c r="A70" s="52" t="s">
        <v>3395</v>
      </c>
      <c r="B70" s="54" t="s">
        <v>676</v>
      </c>
      <c r="C70" s="55" t="s">
        <v>2577</v>
      </c>
      <c r="D70" s="53" t="s">
        <v>250</v>
      </c>
      <c r="E70" s="88">
        <v>2</v>
      </c>
      <c r="F70" s="76"/>
      <c r="G70" s="76">
        <f t="shared" si="7"/>
        <v>0</v>
      </c>
      <c r="K70" s="173"/>
    </row>
    <row r="71" spans="1:11" ht="31.5" x14ac:dyDescent="0.25">
      <c r="A71" s="52" t="s">
        <v>3396</v>
      </c>
      <c r="B71" s="54" t="s">
        <v>676</v>
      </c>
      <c r="C71" s="55" t="s">
        <v>2220</v>
      </c>
      <c r="D71" s="53" t="s">
        <v>41</v>
      </c>
      <c r="E71" s="88">
        <v>60.8</v>
      </c>
      <c r="F71" s="76"/>
      <c r="G71" s="76">
        <f t="shared" si="7"/>
        <v>0</v>
      </c>
    </row>
    <row r="72" spans="1:11" x14ac:dyDescent="0.25">
      <c r="A72" s="52" t="s">
        <v>3397</v>
      </c>
      <c r="B72" s="54" t="s">
        <v>676</v>
      </c>
      <c r="C72" s="55" t="s">
        <v>2578</v>
      </c>
      <c r="D72" s="53" t="s">
        <v>677</v>
      </c>
      <c r="E72" s="88">
        <v>1</v>
      </c>
      <c r="F72" s="76"/>
      <c r="G72" s="76">
        <f t="shared" si="7"/>
        <v>0</v>
      </c>
      <c r="K72" s="173"/>
    </row>
    <row r="73" spans="1:11" ht="47.25" x14ac:dyDescent="0.25">
      <c r="A73" s="27"/>
      <c r="B73" s="14"/>
      <c r="C73" s="253" t="s">
        <v>2588</v>
      </c>
      <c r="D73" s="102"/>
      <c r="E73" s="259"/>
      <c r="F73" s="80"/>
      <c r="G73" s="87">
        <f>SUM(G58:G72)</f>
        <v>0</v>
      </c>
    </row>
    <row r="74" spans="1:11" ht="47.25" x14ac:dyDescent="0.25">
      <c r="A74" s="68">
        <v>5</v>
      </c>
      <c r="B74" s="68"/>
      <c r="C74" s="69" t="s">
        <v>2589</v>
      </c>
      <c r="D74" s="68"/>
      <c r="E74" s="258"/>
      <c r="F74" s="83"/>
      <c r="G74" s="74"/>
    </row>
    <row r="75" spans="1:11" ht="31.5" x14ac:dyDescent="0.25">
      <c r="A75" s="52" t="s">
        <v>2943</v>
      </c>
      <c r="B75" s="54" t="s">
        <v>676</v>
      </c>
      <c r="C75" s="321" t="s">
        <v>3052</v>
      </c>
      <c r="D75" s="18" t="s">
        <v>29</v>
      </c>
      <c r="E75" s="320">
        <v>1</v>
      </c>
      <c r="F75" s="81"/>
      <c r="G75" s="76">
        <f t="shared" ref="G75" si="8">ROUND(E75*F75,2)</f>
        <v>0</v>
      </c>
    </row>
    <row r="76" spans="1:11" x14ac:dyDescent="0.25">
      <c r="A76" s="52" t="s">
        <v>2504</v>
      </c>
      <c r="B76" s="54" t="s">
        <v>676</v>
      </c>
      <c r="C76" s="55" t="s">
        <v>2643</v>
      </c>
      <c r="D76" s="53" t="s">
        <v>41</v>
      </c>
      <c r="E76" s="88">
        <v>5.6</v>
      </c>
      <c r="F76" s="76"/>
      <c r="G76" s="76">
        <f t="shared" ref="G76:G87" si="9">ROUND(E76*F76,2)</f>
        <v>0</v>
      </c>
    </row>
    <row r="77" spans="1:11" x14ac:dyDescent="0.25">
      <c r="A77" s="52" t="s">
        <v>2505</v>
      </c>
      <c r="B77" s="54" t="s">
        <v>676</v>
      </c>
      <c r="C77" s="55" t="s">
        <v>2471</v>
      </c>
      <c r="D77" s="53" t="s">
        <v>41</v>
      </c>
      <c r="E77" s="88">
        <v>5.6</v>
      </c>
      <c r="F77" s="76"/>
      <c r="G77" s="76">
        <f t="shared" si="9"/>
        <v>0</v>
      </c>
    </row>
    <row r="78" spans="1:11" ht="47.25" x14ac:dyDescent="0.25">
      <c r="A78" s="52" t="s">
        <v>2506</v>
      </c>
      <c r="B78" s="54" t="s">
        <v>676</v>
      </c>
      <c r="C78" s="55" t="s">
        <v>2638</v>
      </c>
      <c r="D78" s="53" t="s">
        <v>41</v>
      </c>
      <c r="E78" s="88">
        <v>25.6</v>
      </c>
      <c r="F78" s="76"/>
      <c r="G78" s="76">
        <f t="shared" si="9"/>
        <v>0</v>
      </c>
      <c r="K78" s="173"/>
    </row>
    <row r="79" spans="1:11" ht="47.25" x14ac:dyDescent="0.25">
      <c r="A79" s="52" t="s">
        <v>2507</v>
      </c>
      <c r="B79" s="54" t="s">
        <v>676</v>
      </c>
      <c r="C79" s="55" t="s">
        <v>2651</v>
      </c>
      <c r="D79" s="53" t="s">
        <v>39</v>
      </c>
      <c r="E79" s="88">
        <v>170</v>
      </c>
      <c r="F79" s="76"/>
      <c r="G79" s="76">
        <f t="shared" si="9"/>
        <v>0</v>
      </c>
      <c r="K79" s="173"/>
    </row>
    <row r="80" spans="1:11" ht="31.5" x14ac:dyDescent="0.25">
      <c r="A80" s="52" t="s">
        <v>2508</v>
      </c>
      <c r="B80" s="54" t="s">
        <v>676</v>
      </c>
      <c r="C80" s="55" t="s">
        <v>2217</v>
      </c>
      <c r="D80" s="53" t="s">
        <v>39</v>
      </c>
      <c r="E80" s="88">
        <v>304</v>
      </c>
      <c r="F80" s="76"/>
      <c r="G80" s="76">
        <f t="shared" si="9"/>
        <v>0</v>
      </c>
    </row>
    <row r="81" spans="1:11" x14ac:dyDescent="0.25">
      <c r="A81" s="52" t="s">
        <v>2509</v>
      </c>
      <c r="B81" s="54" t="s">
        <v>676</v>
      </c>
      <c r="C81" s="55" t="s">
        <v>2571</v>
      </c>
      <c r="D81" s="53" t="s">
        <v>39</v>
      </c>
      <c r="E81" s="88">
        <v>19</v>
      </c>
      <c r="F81" s="76"/>
      <c r="G81" s="76">
        <f t="shared" si="9"/>
        <v>0</v>
      </c>
    </row>
    <row r="82" spans="1:11" ht="31.5" x14ac:dyDescent="0.25">
      <c r="A82" s="52" t="s">
        <v>2510</v>
      </c>
      <c r="B82" s="54" t="s">
        <v>676</v>
      </c>
      <c r="C82" s="55" t="s">
        <v>2574</v>
      </c>
      <c r="D82" s="53" t="s">
        <v>39</v>
      </c>
      <c r="E82" s="88">
        <v>135</v>
      </c>
      <c r="F82" s="76"/>
      <c r="G82" s="76">
        <f t="shared" si="9"/>
        <v>0</v>
      </c>
      <c r="K82" s="173"/>
    </row>
    <row r="83" spans="1:11" ht="31.5" x14ac:dyDescent="0.25">
      <c r="A83" s="52" t="s">
        <v>3398</v>
      </c>
      <c r="B83" s="54" t="s">
        <v>676</v>
      </c>
      <c r="C83" s="55" t="s">
        <v>2575</v>
      </c>
      <c r="D83" s="53" t="s">
        <v>39</v>
      </c>
      <c r="E83" s="88">
        <v>16.2</v>
      </c>
      <c r="F83" s="76"/>
      <c r="G83" s="76">
        <f t="shared" si="9"/>
        <v>0</v>
      </c>
      <c r="K83" s="173"/>
    </row>
    <row r="84" spans="1:11" x14ac:dyDescent="0.25">
      <c r="A84" s="52" t="s">
        <v>3399</v>
      </c>
      <c r="B84" s="54" t="s">
        <v>676</v>
      </c>
      <c r="C84" s="55" t="s">
        <v>2576</v>
      </c>
      <c r="D84" s="53" t="s">
        <v>39</v>
      </c>
      <c r="E84" s="88">
        <v>57</v>
      </c>
      <c r="F84" s="76"/>
      <c r="G84" s="76">
        <f t="shared" si="9"/>
        <v>0</v>
      </c>
      <c r="K84" s="173"/>
    </row>
    <row r="85" spans="1:11" x14ac:dyDescent="0.25">
      <c r="A85" s="52" t="s">
        <v>3400</v>
      </c>
      <c r="B85" s="54" t="s">
        <v>676</v>
      </c>
      <c r="C85" s="55" t="s">
        <v>2577</v>
      </c>
      <c r="D85" s="53" t="s">
        <v>250</v>
      </c>
      <c r="E85" s="88">
        <v>2</v>
      </c>
      <c r="F85" s="76"/>
      <c r="G85" s="76">
        <f t="shared" si="9"/>
        <v>0</v>
      </c>
      <c r="K85" s="173"/>
    </row>
    <row r="86" spans="1:11" ht="31.5" x14ac:dyDescent="0.25">
      <c r="A86" s="52" t="s">
        <v>3401</v>
      </c>
      <c r="B86" s="54" t="s">
        <v>676</v>
      </c>
      <c r="C86" s="55" t="s">
        <v>2220</v>
      </c>
      <c r="D86" s="53" t="s">
        <v>41</v>
      </c>
      <c r="E86" s="88">
        <v>25.6</v>
      </c>
      <c r="F86" s="76"/>
      <c r="G86" s="76">
        <f t="shared" si="9"/>
        <v>0</v>
      </c>
    </row>
    <row r="87" spans="1:11" x14ac:dyDescent="0.25">
      <c r="A87" s="52" t="s">
        <v>3402</v>
      </c>
      <c r="B87" s="54" t="s">
        <v>676</v>
      </c>
      <c r="C87" s="55" t="s">
        <v>2578</v>
      </c>
      <c r="D87" s="53" t="s">
        <v>677</v>
      </c>
      <c r="E87" s="88">
        <v>1</v>
      </c>
      <c r="F87" s="76"/>
      <c r="G87" s="76">
        <f t="shared" si="9"/>
        <v>0</v>
      </c>
      <c r="K87" s="173"/>
    </row>
    <row r="88" spans="1:11" ht="47.25" x14ac:dyDescent="0.25">
      <c r="A88" s="27"/>
      <c r="B88" s="14"/>
      <c r="C88" s="253" t="s">
        <v>2590</v>
      </c>
      <c r="D88" s="102"/>
      <c r="E88" s="259"/>
      <c r="F88" s="80"/>
      <c r="G88" s="87">
        <f>SUM(G75:G87)</f>
        <v>0</v>
      </c>
      <c r="H88" s="3" t="str">
        <f t="shared" ref="H88" si="10">_xlfn.CONCAT(I88," ",J88)</f>
        <v xml:space="preserve"> </v>
      </c>
    </row>
    <row r="89" spans="1:11" ht="18.75" x14ac:dyDescent="0.3">
      <c r="A89" s="401" t="s">
        <v>396</v>
      </c>
      <c r="B89" s="402"/>
      <c r="C89" s="402"/>
      <c r="D89" s="402"/>
      <c r="E89" s="402"/>
      <c r="F89" s="107"/>
      <c r="G89" s="47">
        <f>G88+G73+G56+G39+G22</f>
        <v>0</v>
      </c>
    </row>
  </sheetData>
  <mergeCells count="7">
    <mergeCell ref="A89:E89"/>
    <mergeCell ref="G2:G4"/>
    <mergeCell ref="B3:B4"/>
    <mergeCell ref="A2:A4"/>
    <mergeCell ref="D2:D4"/>
    <mergeCell ref="E2:E4"/>
    <mergeCell ref="F2:F4"/>
  </mergeCells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0. ZBIORCZY</vt:lpstr>
      <vt:lpstr>1.WYMAGANIA OGÓLNE</vt:lpstr>
      <vt:lpstr>2. DROGOWA</vt:lpstr>
      <vt:lpstr>3. TOROWA</vt:lpstr>
      <vt:lpstr>4.1 SIEĆ TRAKCYJNA</vt:lpstr>
      <vt:lpstr>4.2 KABLE TRAKCYJNE</vt:lpstr>
      <vt:lpstr>4.3 SIOZ</vt:lpstr>
      <vt:lpstr>5.1 nN</vt:lpstr>
      <vt:lpstr>5.2 sN</vt:lpstr>
      <vt:lpstr>6.SYGNALIZACJA</vt:lpstr>
      <vt:lpstr>7.OŚWIETLENIE</vt:lpstr>
      <vt:lpstr>8.ZASILANIE MA</vt:lpstr>
      <vt:lpstr>9.SYS.BEZP.I.MONIT.</vt:lpstr>
      <vt:lpstr>10.TELETECHNIKA</vt:lpstr>
      <vt:lpstr>11.GAZOWA</vt:lpstr>
      <vt:lpstr>12.WODA</vt:lpstr>
      <vt:lpstr>13.KANALIZACJA</vt:lpstr>
      <vt:lpstr>14.CIEPLNA</vt:lpstr>
      <vt:lpstr>15.PRZEJŚCIA PODZ.</vt:lpstr>
      <vt:lpstr>16.MA</vt:lpstr>
      <vt:lpstr>17.DRZEWOSTAN</vt:lpstr>
      <vt:lpstr>18.ZIELEŃ</vt:lpstr>
      <vt:lpstr>18.1.ZIELEŃ-5LETNIA PIELĘGNACJA</vt:lpstr>
      <vt:lpstr>19.NAWADNIANIE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Kaczmarek</dc:creator>
  <cp:lastModifiedBy>Adrian Kaczmarek</cp:lastModifiedBy>
  <dcterms:created xsi:type="dcterms:W3CDTF">2024-09-19T08:00:27Z</dcterms:created>
  <dcterms:modified xsi:type="dcterms:W3CDTF">2024-12-03T11:57:04Z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2024-10-30T15:41:42Z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f7d62fd9-8d50-49c1-b221-0bcf2ca69dd2</vt:lpwstr>
  </property>
  <property fmtid="{D5CDD505-2E9C-101B-9397-08002B2CF9AE}" pid="8" name="MSIP_Label_43f08ec5-d6d9-4227-8387-ccbfcb3632c4_ContentBits">
    <vt:lpwstr>0</vt:lpwstr>
  </property>
</Properties>
</file>