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Poziome" sheetId="1" r:id="rId1"/>
  </sheets>
  <calcPr calcId="125725"/>
</workbook>
</file>

<file path=xl/calcChain.xml><?xml version="1.0" encoding="utf-8"?>
<calcChain xmlns="http://schemas.openxmlformats.org/spreadsheetml/2006/main">
  <c r="G31" i="1"/>
  <c r="G32"/>
  <c r="C28"/>
  <c r="G28" s="1"/>
  <c r="C27"/>
  <c r="G27" s="1"/>
  <c r="C26"/>
  <c r="G26" s="1"/>
  <c r="E25"/>
  <c r="C25"/>
  <c r="G29"/>
  <c r="E24"/>
  <c r="E23"/>
  <c r="C23"/>
  <c r="C24"/>
  <c r="G22"/>
  <c r="E20"/>
  <c r="C20"/>
  <c r="E16"/>
  <c r="E14"/>
  <c r="C14"/>
  <c r="E15"/>
  <c r="E19"/>
  <c r="E18"/>
  <c r="E21"/>
  <c r="C21"/>
  <c r="E17"/>
  <c r="G17" s="1"/>
  <c r="E13"/>
  <c r="C13"/>
  <c r="E12"/>
  <c r="C12"/>
  <c r="E11"/>
  <c r="C11"/>
  <c r="E10"/>
  <c r="C10"/>
  <c r="E6"/>
  <c r="E5"/>
  <c r="E4"/>
  <c r="E3"/>
  <c r="D7"/>
  <c r="F7" s="1"/>
  <c r="E8"/>
  <c r="F5"/>
  <c r="G9"/>
  <c r="F9"/>
  <c r="F10"/>
  <c r="F11"/>
  <c r="F12"/>
  <c r="F13"/>
  <c r="F17"/>
  <c r="F18"/>
  <c r="F20"/>
  <c r="F21"/>
  <c r="F22"/>
  <c r="F23"/>
  <c r="F24"/>
  <c r="F25"/>
  <c r="F26"/>
  <c r="F27"/>
  <c r="F28"/>
  <c r="F29"/>
  <c r="B7"/>
  <c r="C7" s="1"/>
  <c r="B8"/>
  <c r="C8" s="1"/>
  <c r="C16"/>
  <c r="B16"/>
  <c r="F16" s="1"/>
  <c r="B14"/>
  <c r="C5"/>
  <c r="B5"/>
  <c r="B15"/>
  <c r="C15" s="1"/>
  <c r="C4"/>
  <c r="B4"/>
  <c r="F4" s="1"/>
  <c r="B3"/>
  <c r="C3" s="1"/>
  <c r="C6"/>
  <c r="B6"/>
  <c r="F6" s="1"/>
  <c r="F19"/>
  <c r="C18"/>
  <c r="C32"/>
  <c r="G25" l="1"/>
  <c r="G24"/>
  <c r="G23"/>
  <c r="G20"/>
  <c r="G16"/>
  <c r="G14"/>
  <c r="G15"/>
  <c r="G6"/>
  <c r="F14"/>
  <c r="G8"/>
  <c r="G5"/>
  <c r="C19"/>
  <c r="G19" s="1"/>
  <c r="F15"/>
  <c r="F3"/>
  <c r="G4"/>
  <c r="F8"/>
  <c r="G3"/>
  <c r="G18"/>
  <c r="G21"/>
  <c r="G13"/>
  <c r="G12"/>
  <c r="G11"/>
  <c r="G10"/>
  <c r="E7"/>
  <c r="C30" l="1"/>
  <c r="E30"/>
  <c r="G7"/>
  <c r="G30" s="1"/>
</calcChain>
</file>

<file path=xl/sharedStrings.xml><?xml version="1.0" encoding="utf-8"?>
<sst xmlns="http://schemas.openxmlformats.org/spreadsheetml/2006/main" count="40" uniqueCount="36">
  <si>
    <t>Nazwa</t>
  </si>
  <si>
    <t>Dł./Pow/Szt.</t>
  </si>
  <si>
    <t>Pow. mal.</t>
  </si>
  <si>
    <t>P-21a</t>
  </si>
  <si>
    <t>P-13</t>
  </si>
  <si>
    <t>P-2b</t>
  </si>
  <si>
    <t>P-4</t>
  </si>
  <si>
    <t>P-7a</t>
  </si>
  <si>
    <t>P-14</t>
  </si>
  <si>
    <t>P-8b krótki</t>
  </si>
  <si>
    <t>P-1e</t>
  </si>
  <si>
    <t>P-3b</t>
  </si>
  <si>
    <t>P-7b</t>
  </si>
  <si>
    <t>P-1c</t>
  </si>
  <si>
    <t>P-1b</t>
  </si>
  <si>
    <t>P-8d krótki</t>
  </si>
  <si>
    <t>P-10</t>
  </si>
  <si>
    <t>P-26</t>
  </si>
  <si>
    <t>P-8a mini</t>
  </si>
  <si>
    <t>P-8b mini</t>
  </si>
  <si>
    <t>P-23</t>
  </si>
  <si>
    <t>P-8d mini</t>
  </si>
  <si>
    <t>P-8a krótki</t>
  </si>
  <si>
    <t>P-19</t>
  </si>
  <si>
    <t>P-11</t>
  </si>
  <si>
    <t>P-6</t>
  </si>
  <si>
    <t>P-7c</t>
  </si>
  <si>
    <t>P-27</t>
  </si>
  <si>
    <t>P-24</t>
  </si>
  <si>
    <t>P-Szkoła</t>
  </si>
  <si>
    <t>Farba czerwona</t>
  </si>
  <si>
    <t>Farba niebieska</t>
  </si>
  <si>
    <t>Całość bez ronda</t>
  </si>
  <si>
    <t>Cz. Południowa</t>
  </si>
  <si>
    <t>Cz. Północna</t>
  </si>
  <si>
    <t>SUMA BIAŁE</t>
  </si>
</sst>
</file>

<file path=xl/styles.xml><?xml version="1.0" encoding="utf-8"?>
<styleSheet xmlns="http://schemas.openxmlformats.org/spreadsheetml/2006/main">
  <fonts count="24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18" fillId="0" borderId="0" xfId="0" applyFont="1"/>
    <xf numFmtId="0" fontId="0" fillId="0" borderId="0" xfId="0" applyFont="1"/>
    <xf numFmtId="49" fontId="0" fillId="0" borderId="0" xfId="0" applyNumberFormat="1" applyFont="1"/>
    <xf numFmtId="2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20" fillId="33" borderId="10" xfId="0" applyFont="1" applyFill="1" applyBorder="1" applyAlignment="1">
      <alignment horizontal="center" vertical="center" wrapText="1"/>
    </xf>
    <xf numFmtId="0" fontId="0" fillId="0" borderId="0" xfId="0"/>
    <xf numFmtId="0" fontId="19" fillId="0" borderId="12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2" xfId="0" applyFont="1" applyBorder="1" applyAlignment="1"/>
    <xf numFmtId="0" fontId="20" fillId="33" borderId="14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wrapText="1"/>
    </xf>
    <xf numFmtId="2" fontId="23" fillId="34" borderId="10" xfId="0" applyNumberFormat="1" applyFont="1" applyFill="1" applyBorder="1" applyAlignment="1">
      <alignment wrapText="1"/>
    </xf>
    <xf numFmtId="2" fontId="23" fillId="34" borderId="13" xfId="0" applyNumberFormat="1" applyFont="1" applyFill="1" applyBorder="1" applyAlignment="1">
      <alignment wrapText="1"/>
    </xf>
    <xf numFmtId="0" fontId="21" fillId="34" borderId="10" xfId="0" applyFont="1" applyFill="1" applyBorder="1" applyAlignment="1">
      <alignment wrapText="1"/>
    </xf>
    <xf numFmtId="2" fontId="21" fillId="34" borderId="10" xfId="0" applyNumberFormat="1" applyFont="1" applyFill="1" applyBorder="1" applyAlignment="1">
      <alignment wrapText="1"/>
    </xf>
    <xf numFmtId="2" fontId="21" fillId="34" borderId="13" xfId="0" applyNumberFormat="1" applyFont="1" applyFill="1" applyBorder="1" applyAlignment="1">
      <alignment wrapText="1"/>
    </xf>
    <xf numFmtId="2" fontId="22" fillId="0" borderId="11" xfId="0" applyNumberFormat="1" applyFont="1" applyFill="1" applyBorder="1" applyAlignment="1">
      <alignment wrapText="1"/>
    </xf>
    <xf numFmtId="0" fontId="21" fillId="0" borderId="15" xfId="0" applyFont="1" applyBorder="1" applyAlignment="1">
      <alignment horizontal="center" wrapText="1"/>
    </xf>
    <xf numFmtId="0" fontId="21" fillId="0" borderId="16" xfId="0" applyFont="1" applyBorder="1" applyAlignment="1">
      <alignment horizontal="center" wrapText="1"/>
    </xf>
    <xf numFmtId="2" fontId="21" fillId="0" borderId="17" xfId="0" applyNumberFormat="1" applyFont="1" applyBorder="1" applyAlignment="1">
      <alignment wrapText="1"/>
    </xf>
    <xf numFmtId="2" fontId="21" fillId="0" borderId="18" xfId="0" applyNumberFormat="1" applyFont="1" applyBorder="1" applyAlignment="1">
      <alignment wrapText="1"/>
    </xf>
    <xf numFmtId="0" fontId="21" fillId="0" borderId="19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2" fontId="21" fillId="0" borderId="21" xfId="0" applyNumberFormat="1" applyFont="1" applyBorder="1" applyAlignment="1">
      <alignment wrapText="1"/>
    </xf>
    <xf numFmtId="2" fontId="21" fillId="0" borderId="22" xfId="0" applyNumberFormat="1" applyFont="1" applyBorder="1" applyAlignment="1">
      <alignment wrapText="1"/>
    </xf>
    <xf numFmtId="0" fontId="22" fillId="0" borderId="21" xfId="0" applyFont="1" applyFill="1" applyBorder="1" applyAlignment="1">
      <alignment horizontal="center" wrapText="1"/>
    </xf>
    <xf numFmtId="0" fontId="22" fillId="0" borderId="23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showGridLines="0" tabSelected="1" workbookViewId="0">
      <selection activeCell="J24" sqref="J24"/>
    </sheetView>
  </sheetViews>
  <sheetFormatPr defaultRowHeight="14.25"/>
  <cols>
    <col min="1" max="1" width="9.125" customWidth="1"/>
    <col min="2" max="2" width="10.125" customWidth="1"/>
    <col min="3" max="3" width="10.75" customWidth="1"/>
    <col min="4" max="7" width="11.625" customWidth="1"/>
  </cols>
  <sheetData>
    <row r="1" spans="1:7" ht="15" thickBot="1">
      <c r="A1" s="9"/>
      <c r="B1" s="7" t="s">
        <v>32</v>
      </c>
      <c r="C1" s="7"/>
      <c r="D1" s="8" t="s">
        <v>33</v>
      </c>
      <c r="E1" s="8"/>
      <c r="F1" s="8" t="s">
        <v>34</v>
      </c>
      <c r="G1" s="8"/>
    </row>
    <row r="2" spans="1:7" ht="15" thickBot="1">
      <c r="A2" s="5" t="s">
        <v>0</v>
      </c>
      <c r="B2" s="5" t="s">
        <v>1</v>
      </c>
      <c r="C2" s="5" t="s">
        <v>2</v>
      </c>
      <c r="D2" s="10" t="s">
        <v>1</v>
      </c>
      <c r="E2" s="10" t="s">
        <v>2</v>
      </c>
      <c r="F2" s="10" t="s">
        <v>1</v>
      </c>
      <c r="G2" s="10" t="s">
        <v>2</v>
      </c>
    </row>
    <row r="3" spans="1:7" ht="15" thickBot="1">
      <c r="A3" s="14" t="s">
        <v>3</v>
      </c>
      <c r="B3" s="15">
        <f>170.22-72.7</f>
        <v>97.52</v>
      </c>
      <c r="C3" s="16">
        <f>B3*0.38</f>
        <v>37.057600000000001</v>
      </c>
      <c r="D3" s="15">
        <v>15</v>
      </c>
      <c r="E3" s="15">
        <f>D3*0.38</f>
        <v>5.7</v>
      </c>
      <c r="F3" s="15">
        <f t="shared" ref="F3:F6" si="0">B3-D3</f>
        <v>82.52</v>
      </c>
      <c r="G3" s="15">
        <f t="shared" ref="G3:G6" si="1">C3-E3</f>
        <v>31.357600000000001</v>
      </c>
    </row>
    <row r="4" spans="1:7" ht="15" thickBot="1">
      <c r="A4" s="14" t="s">
        <v>6</v>
      </c>
      <c r="B4" s="15">
        <f>2089.1-121.7</f>
        <v>1967.3999999999999</v>
      </c>
      <c r="C4" s="16">
        <f>B4*0.24</f>
        <v>472.17599999999993</v>
      </c>
      <c r="D4" s="15">
        <v>761.4</v>
      </c>
      <c r="E4" s="15">
        <f>D4*0.24</f>
        <v>182.73599999999999</v>
      </c>
      <c r="F4" s="15">
        <f t="shared" si="0"/>
        <v>1206</v>
      </c>
      <c r="G4" s="15">
        <f t="shared" si="1"/>
        <v>289.43999999999994</v>
      </c>
    </row>
    <row r="5" spans="1:7" ht="15" thickBot="1">
      <c r="A5" s="14" t="s">
        <v>7</v>
      </c>
      <c r="B5" s="15">
        <f>139.7-75</f>
        <v>64.699999999999989</v>
      </c>
      <c r="C5" s="16">
        <f>B5*0.12</f>
        <v>7.7639999999999985</v>
      </c>
      <c r="D5" s="15">
        <v>11.7</v>
      </c>
      <c r="E5" s="15">
        <f>D5*0.12</f>
        <v>1.4039999999999999</v>
      </c>
      <c r="F5" s="15">
        <f t="shared" si="0"/>
        <v>52.999999999999986</v>
      </c>
      <c r="G5" s="15">
        <f t="shared" si="1"/>
        <v>6.3599999999999985</v>
      </c>
    </row>
    <row r="6" spans="1:7" ht="15" thickBot="1">
      <c r="A6" s="14" t="s">
        <v>12</v>
      </c>
      <c r="B6" s="15">
        <f>1520.98-257.4</f>
        <v>1263.58</v>
      </c>
      <c r="C6" s="16">
        <f>B6*0.24</f>
        <v>303.25919999999996</v>
      </c>
      <c r="D6" s="15">
        <v>292.5</v>
      </c>
      <c r="E6" s="15">
        <f>D6*0.24</f>
        <v>70.2</v>
      </c>
      <c r="F6" s="15">
        <f t="shared" si="0"/>
        <v>971.07999999999993</v>
      </c>
      <c r="G6" s="15">
        <f t="shared" si="1"/>
        <v>233.05919999999998</v>
      </c>
    </row>
    <row r="7" spans="1:7" ht="15" thickBot="1">
      <c r="A7" s="11" t="s">
        <v>20</v>
      </c>
      <c r="B7" s="12">
        <f>146-21</f>
        <v>125</v>
      </c>
      <c r="C7" s="13">
        <f>0.7*B7</f>
        <v>87.5</v>
      </c>
      <c r="D7" s="12">
        <f>51</f>
        <v>51</v>
      </c>
      <c r="E7" s="12">
        <f>D7*0.7</f>
        <v>35.699999999999996</v>
      </c>
      <c r="F7" s="12">
        <f>B7-D7</f>
        <v>74</v>
      </c>
      <c r="G7" s="12">
        <f>C7-E7</f>
        <v>51.800000000000004</v>
      </c>
    </row>
    <row r="8" spans="1:7" ht="15" thickBot="1">
      <c r="A8" s="11" t="s">
        <v>17</v>
      </c>
      <c r="B8" s="12">
        <f>142-19</f>
        <v>123</v>
      </c>
      <c r="C8" s="13">
        <f>0.7*B8</f>
        <v>86.1</v>
      </c>
      <c r="D8" s="12">
        <v>41</v>
      </c>
      <c r="E8" s="12">
        <f>D8*0.7</f>
        <v>28.7</v>
      </c>
      <c r="F8" s="12">
        <f t="shared" ref="F8:F29" si="2">B8-D8</f>
        <v>82</v>
      </c>
      <c r="G8" s="12">
        <f t="shared" ref="G8:G29" si="3">C8-E8</f>
        <v>57.399999999999991</v>
      </c>
    </row>
    <row r="9" spans="1:7" ht="15" thickBot="1">
      <c r="A9" s="14" t="s">
        <v>28</v>
      </c>
      <c r="B9" s="15">
        <v>3</v>
      </c>
      <c r="C9" s="16">
        <v>1.2</v>
      </c>
      <c r="D9" s="15">
        <v>0</v>
      </c>
      <c r="E9" s="15">
        <v>0</v>
      </c>
      <c r="F9" s="15">
        <f t="shared" si="2"/>
        <v>3</v>
      </c>
      <c r="G9" s="15">
        <f t="shared" si="3"/>
        <v>1.2</v>
      </c>
    </row>
    <row r="10" spans="1:7" ht="15" thickBot="1">
      <c r="A10" s="14" t="s">
        <v>11</v>
      </c>
      <c r="B10" s="15">
        <v>55.67</v>
      </c>
      <c r="C10" s="16">
        <f>B10*0.18</f>
        <v>10.0206</v>
      </c>
      <c r="D10" s="15">
        <v>15.3</v>
      </c>
      <c r="E10" s="15">
        <f>D10*0.18</f>
        <v>2.754</v>
      </c>
      <c r="F10" s="15">
        <f t="shared" si="2"/>
        <v>40.370000000000005</v>
      </c>
      <c r="G10" s="15">
        <f t="shared" si="3"/>
        <v>7.2666000000000004</v>
      </c>
    </row>
    <row r="11" spans="1:7" ht="15" thickBot="1">
      <c r="A11" s="14" t="s">
        <v>13</v>
      </c>
      <c r="B11" s="15">
        <v>294.89999999999998</v>
      </c>
      <c r="C11" s="16">
        <f>B11*0.12</f>
        <v>35.387999999999998</v>
      </c>
      <c r="D11" s="15">
        <v>40</v>
      </c>
      <c r="E11" s="15">
        <f>D11*0.12</f>
        <v>4.8</v>
      </c>
      <c r="F11" s="15">
        <f t="shared" si="2"/>
        <v>254.89999999999998</v>
      </c>
      <c r="G11" s="15">
        <f t="shared" si="3"/>
        <v>30.587999999999997</v>
      </c>
    </row>
    <row r="12" spans="1:7" ht="15" thickBot="1">
      <c r="A12" s="14" t="s">
        <v>5</v>
      </c>
      <c r="B12" s="15">
        <v>127.16</v>
      </c>
      <c r="C12" s="16">
        <f>B12*0.24</f>
        <v>30.5184</v>
      </c>
      <c r="D12" s="15">
        <v>20</v>
      </c>
      <c r="E12" s="15">
        <f>D12*0.24</f>
        <v>4.8</v>
      </c>
      <c r="F12" s="15">
        <f t="shared" si="2"/>
        <v>107.16</v>
      </c>
      <c r="G12" s="15">
        <f t="shared" si="3"/>
        <v>25.718399999999999</v>
      </c>
    </row>
    <row r="13" spans="1:7" ht="15" thickBot="1">
      <c r="A13" s="14" t="s">
        <v>19</v>
      </c>
      <c r="B13" s="15">
        <v>3</v>
      </c>
      <c r="C13" s="16">
        <f>B13*0.7</f>
        <v>2.0999999999999996</v>
      </c>
      <c r="D13" s="15">
        <v>2</v>
      </c>
      <c r="E13" s="15">
        <f>D13*0.7</f>
        <v>1.4</v>
      </c>
      <c r="F13" s="15">
        <f t="shared" si="2"/>
        <v>1</v>
      </c>
      <c r="G13" s="15">
        <f t="shared" si="3"/>
        <v>0.69999999999999973</v>
      </c>
    </row>
    <row r="14" spans="1:7" ht="15" thickBot="1">
      <c r="A14" s="14" t="s">
        <v>4</v>
      </c>
      <c r="B14" s="15">
        <f>136.83-18.2</f>
        <v>118.63000000000001</v>
      </c>
      <c r="C14" s="16">
        <f>B14*0.2625</f>
        <v>31.140375000000002</v>
      </c>
      <c r="D14" s="15">
        <v>51.8</v>
      </c>
      <c r="E14" s="15">
        <f>D14*0.2625</f>
        <v>13.5975</v>
      </c>
      <c r="F14" s="15">
        <f t="shared" si="2"/>
        <v>66.830000000000013</v>
      </c>
      <c r="G14" s="15">
        <f t="shared" si="3"/>
        <v>17.542875000000002</v>
      </c>
    </row>
    <row r="15" spans="1:7" ht="15" thickBot="1">
      <c r="A15" s="14" t="s">
        <v>25</v>
      </c>
      <c r="B15" s="15">
        <f>400.26-100.26</f>
        <v>300</v>
      </c>
      <c r="C15" s="16">
        <f>B15*0.08</f>
        <v>24</v>
      </c>
      <c r="D15" s="15">
        <v>100</v>
      </c>
      <c r="E15" s="15">
        <f>D15*0.08</f>
        <v>8</v>
      </c>
      <c r="F15" s="15">
        <f t="shared" si="2"/>
        <v>200</v>
      </c>
      <c r="G15" s="15">
        <f t="shared" si="3"/>
        <v>16</v>
      </c>
    </row>
    <row r="16" spans="1:7" ht="15" thickBot="1">
      <c r="A16" s="14" t="s">
        <v>8</v>
      </c>
      <c r="B16" s="15">
        <f>105.38-12.88</f>
        <v>92.5</v>
      </c>
      <c r="C16" s="16">
        <f>0.375*B16</f>
        <v>34.6875</v>
      </c>
      <c r="D16" s="15">
        <v>41.1</v>
      </c>
      <c r="E16" s="15">
        <f>D16*0.375</f>
        <v>15.412500000000001</v>
      </c>
      <c r="F16" s="15">
        <f t="shared" si="2"/>
        <v>51.4</v>
      </c>
      <c r="G16" s="15">
        <f t="shared" si="3"/>
        <v>19.274999999999999</v>
      </c>
    </row>
    <row r="17" spans="1:8" ht="15" thickBot="1">
      <c r="A17" s="14" t="s">
        <v>21</v>
      </c>
      <c r="B17" s="15">
        <v>2</v>
      </c>
      <c r="C17" s="16">
        <v>1.4</v>
      </c>
      <c r="D17" s="15">
        <v>1</v>
      </c>
      <c r="E17" s="15">
        <f>D17*0.7</f>
        <v>0.7</v>
      </c>
      <c r="F17" s="15">
        <f t="shared" si="2"/>
        <v>1</v>
      </c>
      <c r="G17" s="15">
        <f t="shared" si="3"/>
        <v>0.7</v>
      </c>
    </row>
    <row r="18" spans="1:8" ht="15" thickBot="1">
      <c r="A18" s="14" t="s">
        <v>16</v>
      </c>
      <c r="B18" s="15">
        <v>144</v>
      </c>
      <c r="C18" s="16">
        <f>B18*2</f>
        <v>288</v>
      </c>
      <c r="D18" s="15">
        <v>61.8</v>
      </c>
      <c r="E18" s="15">
        <f>D18*2</f>
        <v>123.6</v>
      </c>
      <c r="F18" s="15">
        <f t="shared" si="2"/>
        <v>82.2</v>
      </c>
      <c r="G18" s="15">
        <f t="shared" si="3"/>
        <v>164.4</v>
      </c>
    </row>
    <row r="19" spans="1:8" ht="15" thickBot="1">
      <c r="A19" s="14" t="s">
        <v>24</v>
      </c>
      <c r="B19" s="15">
        <v>87.9</v>
      </c>
      <c r="C19" s="16">
        <f>B19*0.5</f>
        <v>43.95</v>
      </c>
      <c r="D19" s="15">
        <v>39.1</v>
      </c>
      <c r="E19" s="15">
        <f>D19*0.5</f>
        <v>19.55</v>
      </c>
      <c r="F19" s="15">
        <f t="shared" si="2"/>
        <v>48.800000000000004</v>
      </c>
      <c r="G19" s="15">
        <f t="shared" si="3"/>
        <v>24.400000000000002</v>
      </c>
    </row>
    <row r="20" spans="1:8" ht="15" thickBot="1">
      <c r="A20" s="14" t="s">
        <v>10</v>
      </c>
      <c r="B20" s="15">
        <v>161</v>
      </c>
      <c r="C20" s="16">
        <f>B20*0.12</f>
        <v>19.32</v>
      </c>
      <c r="D20" s="15">
        <v>82</v>
      </c>
      <c r="E20" s="15">
        <f>D20*0.12</f>
        <v>9.84</v>
      </c>
      <c r="F20" s="15">
        <f t="shared" si="2"/>
        <v>79</v>
      </c>
      <c r="G20" s="15">
        <f t="shared" si="3"/>
        <v>9.48</v>
      </c>
    </row>
    <row r="21" spans="1:8" ht="15" thickBot="1">
      <c r="A21" s="14" t="s">
        <v>18</v>
      </c>
      <c r="B21" s="15">
        <v>1</v>
      </c>
      <c r="C21" s="16">
        <f>B21*0.6</f>
        <v>0.6</v>
      </c>
      <c r="D21" s="15">
        <v>1</v>
      </c>
      <c r="E21" s="15">
        <f>D21*0.6</f>
        <v>0.6</v>
      </c>
      <c r="F21" s="15">
        <f t="shared" si="2"/>
        <v>0</v>
      </c>
      <c r="G21" s="15">
        <f t="shared" si="3"/>
        <v>0</v>
      </c>
    </row>
    <row r="22" spans="1:8" ht="15" thickBot="1">
      <c r="A22" s="14" t="s">
        <v>29</v>
      </c>
      <c r="B22" s="15">
        <v>1</v>
      </c>
      <c r="C22" s="16">
        <v>0.7</v>
      </c>
      <c r="D22" s="15">
        <v>1</v>
      </c>
      <c r="E22" s="15">
        <v>0.7</v>
      </c>
      <c r="F22" s="15">
        <f t="shared" si="2"/>
        <v>0</v>
      </c>
      <c r="G22" s="15">
        <f t="shared" si="3"/>
        <v>0</v>
      </c>
    </row>
    <row r="23" spans="1:8" ht="15" thickBot="1">
      <c r="A23" s="14" t="s">
        <v>22</v>
      </c>
      <c r="B23" s="15">
        <v>13</v>
      </c>
      <c r="C23" s="16">
        <f>B23*1.2</f>
        <v>15.6</v>
      </c>
      <c r="D23" s="15">
        <v>3</v>
      </c>
      <c r="E23" s="15">
        <f>D23*1.2</f>
        <v>3.5999999999999996</v>
      </c>
      <c r="F23" s="15">
        <f t="shared" si="2"/>
        <v>10</v>
      </c>
      <c r="G23" s="15">
        <f t="shared" si="3"/>
        <v>12</v>
      </c>
    </row>
    <row r="24" spans="1:8" ht="15" thickBot="1">
      <c r="A24" s="14" t="s">
        <v>9</v>
      </c>
      <c r="B24" s="15">
        <v>13</v>
      </c>
      <c r="C24" s="16">
        <f>B24*1.5</f>
        <v>19.5</v>
      </c>
      <c r="D24" s="15">
        <v>3</v>
      </c>
      <c r="E24" s="15">
        <f>D24*1.5</f>
        <v>4.5</v>
      </c>
      <c r="F24" s="15">
        <f t="shared" si="2"/>
        <v>10</v>
      </c>
      <c r="G24" s="15">
        <f t="shared" si="3"/>
        <v>15</v>
      </c>
    </row>
    <row r="25" spans="1:8" ht="15" thickBot="1">
      <c r="A25" s="14" t="s">
        <v>14</v>
      </c>
      <c r="B25" s="15">
        <v>413</v>
      </c>
      <c r="C25" s="16">
        <f>B25*0.04</f>
        <v>16.52</v>
      </c>
      <c r="D25" s="15">
        <v>173</v>
      </c>
      <c r="E25" s="15">
        <f>D25*0.04</f>
        <v>6.92</v>
      </c>
      <c r="F25" s="15">
        <f t="shared" si="2"/>
        <v>240</v>
      </c>
      <c r="G25" s="15">
        <f t="shared" si="3"/>
        <v>9.6</v>
      </c>
    </row>
    <row r="26" spans="1:8" ht="15" thickBot="1">
      <c r="A26" s="14" t="s">
        <v>23</v>
      </c>
      <c r="B26" s="15">
        <v>185</v>
      </c>
      <c r="C26" s="16">
        <f>B26*0.12</f>
        <v>22.2</v>
      </c>
      <c r="D26" s="15">
        <v>0</v>
      </c>
      <c r="E26" s="15">
        <v>0</v>
      </c>
      <c r="F26" s="15">
        <f t="shared" si="2"/>
        <v>185</v>
      </c>
      <c r="G26" s="15">
        <f t="shared" si="3"/>
        <v>22.2</v>
      </c>
    </row>
    <row r="27" spans="1:8" ht="15" thickBot="1">
      <c r="A27" s="14" t="s">
        <v>27</v>
      </c>
      <c r="B27" s="15">
        <v>8</v>
      </c>
      <c r="C27" s="16">
        <f>B27*0.9</f>
        <v>7.2</v>
      </c>
      <c r="D27" s="15">
        <v>0</v>
      </c>
      <c r="E27" s="15">
        <v>0</v>
      </c>
      <c r="F27" s="15">
        <f t="shared" si="2"/>
        <v>8</v>
      </c>
      <c r="G27" s="15">
        <f t="shared" si="3"/>
        <v>7.2</v>
      </c>
      <c r="H27" s="6"/>
    </row>
    <row r="28" spans="1:8" ht="15" thickBot="1">
      <c r="A28" s="14" t="s">
        <v>26</v>
      </c>
      <c r="B28" s="15">
        <v>6</v>
      </c>
      <c r="C28" s="16">
        <f>0.06*B28</f>
        <v>0.36</v>
      </c>
      <c r="D28" s="15">
        <v>0</v>
      </c>
      <c r="E28" s="15">
        <v>0</v>
      </c>
      <c r="F28" s="15">
        <f t="shared" si="2"/>
        <v>6</v>
      </c>
      <c r="G28" s="15">
        <f t="shared" si="3"/>
        <v>0.36</v>
      </c>
    </row>
    <row r="29" spans="1:8" ht="15" thickBot="1">
      <c r="A29" s="14" t="s">
        <v>15</v>
      </c>
      <c r="B29" s="15">
        <v>8</v>
      </c>
      <c r="C29" s="16">
        <v>12</v>
      </c>
      <c r="D29" s="15">
        <v>0</v>
      </c>
      <c r="E29" s="15">
        <v>0</v>
      </c>
      <c r="F29" s="15">
        <f t="shared" si="2"/>
        <v>8</v>
      </c>
      <c r="G29" s="15">
        <f t="shared" si="3"/>
        <v>12</v>
      </c>
    </row>
    <row r="30" spans="1:8" ht="15" thickBot="1">
      <c r="A30" s="26" t="s">
        <v>35</v>
      </c>
      <c r="B30" s="27"/>
      <c r="C30" s="17">
        <f>SUM(C3:C29)</f>
        <v>1610.2616749999995</v>
      </c>
      <c r="D30" s="17"/>
      <c r="E30" s="17">
        <f>SUM(E3:E29)</f>
        <v>545.21400000000006</v>
      </c>
      <c r="F30" s="17"/>
      <c r="G30" s="17">
        <f>SUM(G3:G29)</f>
        <v>1065.0476749999998</v>
      </c>
    </row>
    <row r="31" spans="1:8" ht="15" thickBot="1">
      <c r="A31" s="18" t="s">
        <v>30</v>
      </c>
      <c r="B31" s="19"/>
      <c r="C31" s="20">
        <v>261</v>
      </c>
      <c r="D31" s="20"/>
      <c r="E31" s="20">
        <v>114.35</v>
      </c>
      <c r="F31" s="20"/>
      <c r="G31" s="21">
        <f>C31-E31</f>
        <v>146.65</v>
      </c>
    </row>
    <row r="32" spans="1:8" ht="15" thickBot="1">
      <c r="A32" s="22" t="s">
        <v>31</v>
      </c>
      <c r="B32" s="23"/>
      <c r="C32" s="24">
        <f>3*21.6</f>
        <v>64.800000000000011</v>
      </c>
      <c r="D32" s="24"/>
      <c r="E32" s="24">
        <v>0</v>
      </c>
      <c r="F32" s="24"/>
      <c r="G32" s="25">
        <f>C32-E32</f>
        <v>64.800000000000011</v>
      </c>
    </row>
    <row r="33" spans="1:7">
      <c r="A33" s="1"/>
      <c r="B33" s="1"/>
      <c r="C33" s="1"/>
      <c r="D33" s="1"/>
      <c r="E33" s="1"/>
      <c r="F33" s="1"/>
      <c r="G33" s="4"/>
    </row>
    <row r="34" spans="1:7">
      <c r="A34" s="1"/>
      <c r="B34" s="1"/>
      <c r="C34" s="1"/>
      <c r="D34" s="1"/>
      <c r="E34" s="1"/>
      <c r="F34" s="1"/>
      <c r="G34" s="4"/>
    </row>
    <row r="35" spans="1:7">
      <c r="A35" s="1"/>
      <c r="B35" s="1"/>
      <c r="C35" s="1"/>
      <c r="D35" s="1"/>
      <c r="E35" s="1"/>
      <c r="F35" s="1"/>
      <c r="G35" s="3"/>
    </row>
    <row r="36" spans="1:7">
      <c r="A36" s="1"/>
      <c r="B36" s="1"/>
      <c r="C36" s="1"/>
      <c r="D36" s="1"/>
      <c r="E36" s="1"/>
      <c r="F36" s="1"/>
      <c r="G36" s="2"/>
    </row>
  </sheetData>
  <mergeCells count="6">
    <mergeCell ref="F1:G1"/>
    <mergeCell ref="B1:C1"/>
    <mergeCell ref="A30:B30"/>
    <mergeCell ref="A31:B31"/>
    <mergeCell ref="A32:B32"/>
    <mergeCell ref="D1:E1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Poziome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Raport</dc:title>
  <dc:creator>Grzegorz</dc:creator>
  <cp:lastModifiedBy>Grzegorz</cp:lastModifiedBy>
  <dcterms:created xsi:type="dcterms:W3CDTF">2021-03-27T16:11:39Z</dcterms:created>
  <dcterms:modified xsi:type="dcterms:W3CDTF">2022-09-29T21:38:32Z</dcterms:modified>
</cp:coreProperties>
</file>